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/>
  <mc:AlternateContent xmlns:mc="http://schemas.openxmlformats.org/markup-compatibility/2006">
    <mc:Choice Requires="x15">
      <x15ac:absPath xmlns:x15ac="http://schemas.microsoft.com/office/spreadsheetml/2010/11/ac" url="D:\PLANU\НАВЧАЛЬНІ ПЛАНИ ДО 2023-2024\"/>
    </mc:Choice>
  </mc:AlternateContent>
  <xr:revisionPtr revIDLastSave="0" documentId="13_ncr:1_{97A296D3-4CED-4A4C-B5AA-5DC336A36AD6}" xr6:coauthVersionLast="45" xr6:coauthVersionMax="45" xr10:uidLastSave="{00000000-0000-0000-0000-000000000000}"/>
  <bookViews>
    <workbookView xWindow="-108" yWindow="-108" windowWidth="23256" windowHeight="12576" activeTab="1" xr2:uid="{00000000-000D-0000-FFFF-FFFF00000000}"/>
  </bookViews>
  <sheets>
    <sheet name="ГРАФІК" sheetId="48" r:id="rId1"/>
    <sheet name="ЗМІСТ" sheetId="46" r:id="rId2"/>
    <sheet name="3 частина" sheetId="51" r:id="rId3"/>
  </sheets>
  <definedNames>
    <definedName name="Z_791DB74A_D72A_4A24_8E5B_5C9CCB5308F6_.wvu.PrintArea" localSheetId="1" hidden="1">ЗМІСТ!$A$1:$X$86</definedName>
    <definedName name="А">#REF!</definedName>
    <definedName name="А1">#REF!</definedName>
    <definedName name="Графік_бак">#REF!</definedName>
    <definedName name="графік1">#REF!</definedName>
    <definedName name="_xlnm.Print_Area" localSheetId="1">ЗМІСТ!$A$1:$X$87</definedName>
    <definedName name="с22" localSheetId="1">#REF!</definedName>
    <definedName name="с22">#REF!</definedName>
    <definedName name="с222" localSheetId="1">#REF!</definedName>
    <definedName name="с222">#REF!</definedName>
  </definedNames>
  <calcPr calcId="181029"/>
  <customWorkbookViews>
    <customWorkbookView name="Home - Личное представление" guid="{791DB74A-D72A-4A24-8E5B-5C9CCB5308F6}" personalView="1" maximized="1" xWindow="1" yWindow="1" windowWidth="1024" windowHeight="538" activeSheetId="46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20" i="51" l="1"/>
  <c r="I20" i="51"/>
  <c r="O19" i="51"/>
  <c r="N19" i="51"/>
  <c r="L19" i="51"/>
  <c r="K19" i="51"/>
  <c r="N18" i="51"/>
  <c r="L18" i="51"/>
  <c r="K18" i="51"/>
  <c r="J18" i="51"/>
  <c r="P17" i="51"/>
  <c r="K17" i="51"/>
  <c r="O15" i="51"/>
  <c r="P14" i="51"/>
  <c r="P15" i="51" s="1"/>
  <c r="N14" i="51"/>
  <c r="M14" i="51"/>
  <c r="L14" i="51"/>
  <c r="L15" i="51" s="1"/>
  <c r="K14" i="51"/>
  <c r="J14" i="51"/>
  <c r="I14" i="51"/>
  <c r="J13" i="51"/>
  <c r="J15" i="51" s="1"/>
  <c r="P12" i="51"/>
  <c r="O12" i="51"/>
  <c r="N12" i="51"/>
  <c r="N13" i="51" s="1"/>
  <c r="N15" i="51" s="1"/>
  <c r="M12" i="51"/>
  <c r="M13" i="51" s="1"/>
  <c r="M15" i="51" s="1"/>
  <c r="L12" i="51"/>
  <c r="K12" i="51"/>
  <c r="K13" i="51" s="1"/>
  <c r="K15" i="51" s="1"/>
  <c r="J12" i="51"/>
  <c r="I12" i="51"/>
  <c r="I13" i="51" s="1"/>
  <c r="B7" i="51"/>
  <c r="A7" i="51"/>
  <c r="B6" i="51"/>
  <c r="A6" i="51"/>
  <c r="X86" i="46"/>
  <c r="P20" i="51" s="1"/>
  <c r="W86" i="46"/>
  <c r="V86" i="46"/>
  <c r="U86" i="46"/>
  <c r="T86" i="46"/>
  <c r="X85" i="46"/>
  <c r="P19" i="51" s="1"/>
  <c r="W85" i="46"/>
  <c r="V85" i="46"/>
  <c r="U85" i="46"/>
  <c r="M19" i="51" s="1"/>
  <c r="I19" i="51"/>
  <c r="X84" i="46"/>
  <c r="P18" i="51" s="1"/>
  <c r="W84" i="46"/>
  <c r="O18" i="51" s="1"/>
  <c r="U84" i="46"/>
  <c r="M18" i="51" s="1"/>
  <c r="I18" i="51"/>
  <c r="W83" i="46"/>
  <c r="O17" i="51" s="1"/>
  <c r="V83" i="46"/>
  <c r="N17" i="51" s="1"/>
  <c r="U83" i="46"/>
  <c r="M17" i="51" s="1"/>
  <c r="T83" i="46"/>
  <c r="L17" i="51" s="1"/>
  <c r="R83" i="46"/>
  <c r="J17" i="51" s="1"/>
  <c r="Q83" i="46"/>
  <c r="I17" i="51" s="1"/>
  <c r="F81" i="46"/>
  <c r="C81" i="46"/>
  <c r="V79" i="46"/>
  <c r="U79" i="46"/>
  <c r="X77" i="46"/>
  <c r="W77" i="46"/>
  <c r="V77" i="46"/>
  <c r="U77" i="46"/>
  <c r="T77" i="46"/>
  <c r="S77" i="46"/>
  <c r="R77" i="46"/>
  <c r="Q77" i="46"/>
  <c r="O77" i="46"/>
  <c r="N77" i="46"/>
  <c r="M77" i="46"/>
  <c r="L76" i="46"/>
  <c r="K76" i="46"/>
  <c r="J76" i="46" s="1"/>
  <c r="P76" i="46" s="1"/>
  <c r="L75" i="46"/>
  <c r="K75" i="46"/>
  <c r="J75" i="46" s="1"/>
  <c r="P75" i="46" s="1"/>
  <c r="L74" i="46"/>
  <c r="K74" i="46"/>
  <c r="J74" i="46" s="1"/>
  <c r="P74" i="46" s="1"/>
  <c r="L73" i="46"/>
  <c r="K73" i="46"/>
  <c r="J73" i="46" s="1"/>
  <c r="P73" i="46" s="1"/>
  <c r="L72" i="46"/>
  <c r="L77" i="46" s="1"/>
  <c r="K72" i="46"/>
  <c r="K77" i="46" s="1"/>
  <c r="X69" i="46"/>
  <c r="X79" i="46" s="1"/>
  <c r="W69" i="46"/>
  <c r="W79" i="46" s="1"/>
  <c r="V69" i="46"/>
  <c r="U69" i="46"/>
  <c r="T69" i="46"/>
  <c r="T79" i="46" s="1"/>
  <c r="S69" i="46"/>
  <c r="S79" i="46" s="1"/>
  <c r="R69" i="46"/>
  <c r="R79" i="46" s="1"/>
  <c r="Q69" i="46"/>
  <c r="Q79" i="46" s="1"/>
  <c r="O69" i="46"/>
  <c r="O79" i="46" s="1"/>
  <c r="N69" i="46"/>
  <c r="N79" i="46" s="1"/>
  <c r="M69" i="46"/>
  <c r="M79" i="46" s="1"/>
  <c r="L69" i="46"/>
  <c r="K68" i="46"/>
  <c r="J68" i="46"/>
  <c r="P68" i="46" s="1"/>
  <c r="K67" i="46"/>
  <c r="J67" i="46"/>
  <c r="P67" i="46" s="1"/>
  <c r="P66" i="46"/>
  <c r="K66" i="46"/>
  <c r="J66" i="46"/>
  <c r="K65" i="46"/>
  <c r="J65" i="46" s="1"/>
  <c r="K64" i="46"/>
  <c r="J64" i="46" s="1"/>
  <c r="K63" i="46"/>
  <c r="J63" i="46" s="1"/>
  <c r="X56" i="46"/>
  <c r="W56" i="46"/>
  <c r="V56" i="46"/>
  <c r="U56" i="46"/>
  <c r="T56" i="46"/>
  <c r="S56" i="46"/>
  <c r="R56" i="46"/>
  <c r="Q56" i="46"/>
  <c r="O56" i="46"/>
  <c r="N56" i="46"/>
  <c r="M56" i="46"/>
  <c r="L56" i="46"/>
  <c r="K56" i="46"/>
  <c r="K54" i="46"/>
  <c r="J54" i="46"/>
  <c r="P54" i="46" s="1"/>
  <c r="K53" i="46"/>
  <c r="J53" i="46"/>
  <c r="J56" i="46" s="1"/>
  <c r="X50" i="46"/>
  <c r="W50" i="46"/>
  <c r="V50" i="46"/>
  <c r="U50" i="46"/>
  <c r="T50" i="46"/>
  <c r="S50" i="46"/>
  <c r="R50" i="46"/>
  <c r="Q50" i="46"/>
  <c r="O50" i="46"/>
  <c r="N50" i="46"/>
  <c r="M50" i="46"/>
  <c r="L50" i="46"/>
  <c r="K50" i="46"/>
  <c r="J49" i="46"/>
  <c r="P49" i="46" s="1"/>
  <c r="K48" i="46"/>
  <c r="J48" i="46"/>
  <c r="P48" i="46" s="1"/>
  <c r="X44" i="46"/>
  <c r="X59" i="46" s="1"/>
  <c r="X81" i="46" s="1"/>
  <c r="P16" i="51" s="1"/>
  <c r="W44" i="46"/>
  <c r="V44" i="46"/>
  <c r="U44" i="46"/>
  <c r="T44" i="46"/>
  <c r="T59" i="46" s="1"/>
  <c r="T81" i="46" s="1"/>
  <c r="L16" i="51" s="1"/>
  <c r="S44" i="46"/>
  <c r="R44" i="46"/>
  <c r="Q44" i="46"/>
  <c r="O44" i="46"/>
  <c r="N44" i="46"/>
  <c r="M44" i="46"/>
  <c r="K43" i="46"/>
  <c r="J43" i="46" s="1"/>
  <c r="P43" i="46" s="1"/>
  <c r="K42" i="46"/>
  <c r="J42" i="46"/>
  <c r="P42" i="46" s="1"/>
  <c r="K41" i="46"/>
  <c r="J41" i="46"/>
  <c r="P41" i="46" s="1"/>
  <c r="K40" i="46"/>
  <c r="J40" i="46" s="1"/>
  <c r="P40" i="46" s="1"/>
  <c r="K39" i="46"/>
  <c r="J39" i="46" s="1"/>
  <c r="P39" i="46" s="1"/>
  <c r="K38" i="46"/>
  <c r="J38" i="46"/>
  <c r="P38" i="46" s="1"/>
  <c r="K37" i="46"/>
  <c r="J37" i="46"/>
  <c r="P37" i="46" s="1"/>
  <c r="K36" i="46"/>
  <c r="J36" i="46" s="1"/>
  <c r="P36" i="46" s="1"/>
  <c r="L35" i="46"/>
  <c r="K35" i="46"/>
  <c r="J35" i="46" s="1"/>
  <c r="P35" i="46" s="1"/>
  <c r="K34" i="46"/>
  <c r="J34" i="46" s="1"/>
  <c r="K33" i="46"/>
  <c r="J33" i="46"/>
  <c r="P33" i="46" s="1"/>
  <c r="K32" i="46"/>
  <c r="J32" i="46"/>
  <c r="P32" i="46" s="1"/>
  <c r="K31" i="46"/>
  <c r="J31" i="46" s="1"/>
  <c r="L30" i="46"/>
  <c r="K30" i="46"/>
  <c r="J30" i="46" s="1"/>
  <c r="P30" i="46" s="1"/>
  <c r="L29" i="46"/>
  <c r="K29" i="46"/>
  <c r="J29" i="46" s="1"/>
  <c r="P29" i="46" s="1"/>
  <c r="L28" i="46"/>
  <c r="K28" i="46"/>
  <c r="J28" i="46" s="1"/>
  <c r="P28" i="46" s="1"/>
  <c r="L27" i="46"/>
  <c r="K27" i="46"/>
  <c r="J27" i="46" s="1"/>
  <c r="P27" i="46" s="1"/>
  <c r="L26" i="46"/>
  <c r="K26" i="46"/>
  <c r="J26" i="46" s="1"/>
  <c r="P26" i="46" s="1"/>
  <c r="L25" i="46"/>
  <c r="K25" i="46"/>
  <c r="J25" i="46" s="1"/>
  <c r="P25" i="46" s="1"/>
  <c r="L24" i="46"/>
  <c r="L44" i="46" s="1"/>
  <c r="K24" i="46"/>
  <c r="J24" i="46" s="1"/>
  <c r="P24" i="46" s="1"/>
  <c r="K23" i="46"/>
  <c r="J23" i="46" s="1"/>
  <c r="P23" i="46" s="1"/>
  <c r="K22" i="46"/>
  <c r="X19" i="46"/>
  <c r="W19" i="46"/>
  <c r="W59" i="46" s="1"/>
  <c r="W81" i="46" s="1"/>
  <c r="O16" i="51" s="1"/>
  <c r="V19" i="46"/>
  <c r="V59" i="46" s="1"/>
  <c r="V81" i="46" s="1"/>
  <c r="N16" i="51" s="1"/>
  <c r="U19" i="46"/>
  <c r="U59" i="46" s="1"/>
  <c r="U81" i="46" s="1"/>
  <c r="M16" i="51" s="1"/>
  <c r="T19" i="46"/>
  <c r="S19" i="46"/>
  <c r="S59" i="46" s="1"/>
  <c r="S81" i="46" s="1"/>
  <c r="K16" i="51" s="1"/>
  <c r="R19" i="46"/>
  <c r="R59" i="46" s="1"/>
  <c r="Q19" i="46"/>
  <c r="Q59" i="46" s="1"/>
  <c r="O19" i="46"/>
  <c r="N19" i="46"/>
  <c r="M19" i="46"/>
  <c r="M59" i="46" s="1"/>
  <c r="L19" i="46"/>
  <c r="K18" i="46"/>
  <c r="J18" i="46" s="1"/>
  <c r="K17" i="46"/>
  <c r="J17" i="46" s="1"/>
  <c r="P17" i="46" s="1"/>
  <c r="K16" i="46"/>
  <c r="J16" i="46" s="1"/>
  <c r="P16" i="46" s="1"/>
  <c r="K15" i="46"/>
  <c r="J15" i="46"/>
  <c r="P15" i="46" s="1"/>
  <c r="K14" i="46"/>
  <c r="J14" i="46" s="1"/>
  <c r="P14" i="46" s="1"/>
  <c r="K13" i="46"/>
  <c r="J13" i="46" s="1"/>
  <c r="K12" i="46"/>
  <c r="J12" i="46"/>
  <c r="K11" i="46"/>
  <c r="K19" i="46" s="1"/>
  <c r="J11" i="46"/>
  <c r="BJ20" i="48"/>
  <c r="BI20" i="48"/>
  <c r="BH20" i="48"/>
  <c r="BG20" i="48"/>
  <c r="BF20" i="48"/>
  <c r="BE20" i="48"/>
  <c r="BD20" i="48"/>
  <c r="BJ19" i="48"/>
  <c r="BI19" i="48"/>
  <c r="BH19" i="48"/>
  <c r="BG19" i="48"/>
  <c r="BK19" i="48" s="1"/>
  <c r="BF19" i="48"/>
  <c r="BE19" i="48"/>
  <c r="BD19" i="48"/>
  <c r="BJ18" i="48"/>
  <c r="BJ21" i="48" s="1"/>
  <c r="BI18" i="48"/>
  <c r="BH18" i="48"/>
  <c r="BH21" i="48" s="1"/>
  <c r="BG18" i="48"/>
  <c r="BG21" i="48" s="1"/>
  <c r="BF18" i="48"/>
  <c r="BF21" i="48" s="1"/>
  <c r="BE18" i="48"/>
  <c r="BD18" i="48"/>
  <c r="BD21" i="48" s="1"/>
  <c r="BI21" i="48"/>
  <c r="BE21" i="48"/>
  <c r="BK18" i="48" l="1"/>
  <c r="BK21" i="48" s="1"/>
  <c r="BK20" i="48"/>
  <c r="M81" i="46"/>
  <c r="J69" i="46"/>
  <c r="R81" i="46"/>
  <c r="J16" i="51" s="1"/>
  <c r="Q81" i="46"/>
  <c r="I16" i="51" s="1"/>
  <c r="Q16" i="51" s="1"/>
  <c r="O59" i="46"/>
  <c r="O81" i="46" s="1"/>
  <c r="N59" i="46"/>
  <c r="N81" i="46" s="1"/>
  <c r="K44" i="46"/>
  <c r="K59" i="46"/>
  <c r="Q17" i="51"/>
  <c r="J22" i="46"/>
  <c r="J44" i="46" s="1"/>
  <c r="Q18" i="51"/>
  <c r="L59" i="46"/>
  <c r="P19" i="46"/>
  <c r="Q20" i="51"/>
  <c r="I15" i="51"/>
  <c r="Q13" i="51"/>
  <c r="P50" i="46"/>
  <c r="L79" i="46"/>
  <c r="J19" i="51"/>
  <c r="Q19" i="51" s="1"/>
  <c r="J19" i="46"/>
  <c r="J50" i="46"/>
  <c r="J72" i="46"/>
  <c r="Q12" i="51"/>
  <c r="K69" i="46"/>
  <c r="K79" i="46" s="1"/>
  <c r="K81" i="46" s="1"/>
  <c r="P53" i="46"/>
  <c r="P56" i="46" s="1"/>
  <c r="P69" i="46"/>
  <c r="L81" i="46" l="1"/>
  <c r="J59" i="46"/>
  <c r="P22" i="46"/>
  <c r="P44" i="46" s="1"/>
  <c r="P59" i="46" s="1"/>
  <c r="J77" i="46"/>
  <c r="J79" i="46" s="1"/>
  <c r="P72" i="46"/>
  <c r="P77" i="46" s="1"/>
  <c r="P79" i="46" s="1"/>
  <c r="J81" i="46" l="1"/>
  <c r="P81" i="46"/>
</calcChain>
</file>

<file path=xl/sharedStrings.xml><?xml version="1.0" encoding="utf-8"?>
<sst xmlns="http://schemas.openxmlformats.org/spreadsheetml/2006/main" count="318" uniqueCount="234">
  <si>
    <t>МІНІСТЕРСТВО ОСВІТИ І НАУКИ УКРАЇНИ</t>
  </si>
  <si>
    <t>МИКОЛАЇВСЬКИЙ НАЦІОНАЛЬНИЙ УНІВЕРСИТЕТ ІМЕНІ В. О. СУХОМЛИНСЬКОГО</t>
  </si>
  <si>
    <t>НАВЧАЛЬНИЙ ПЛАН</t>
  </si>
  <si>
    <t>підготовки здобувачів вищої освіти</t>
  </si>
  <si>
    <t>Галузь знань</t>
  </si>
  <si>
    <t>01 Освіта / Педагогіка</t>
  </si>
  <si>
    <t>Освітній рівень:</t>
  </si>
  <si>
    <t>перший (бакалаврський)</t>
  </si>
  <si>
    <t>Спеціальність</t>
  </si>
  <si>
    <t>012 Дошкільна освіта</t>
  </si>
  <si>
    <t xml:space="preserve">Попередня освіта: </t>
  </si>
  <si>
    <t>повна загальна середня</t>
  </si>
  <si>
    <t>Предметна спеціальність 
(спеціалізація)</t>
  </si>
  <si>
    <t>Форма навчання</t>
  </si>
  <si>
    <t>денна</t>
  </si>
  <si>
    <t>Освітня програма</t>
  </si>
  <si>
    <t>Термін навчання</t>
  </si>
  <si>
    <t>Кваліфікація</t>
  </si>
  <si>
    <t>Бакалавр дошкільної освіти. Вихователь дошкільного навчального закладу</t>
  </si>
  <si>
    <t>І. Графік навчального процесу</t>
  </si>
  <si>
    <t>ІІ. Зведені дані по використанню часу (тижнів)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</si>
  <si>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</si>
  <si>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</si>
  <si>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</si>
  <si>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</si>
  <si>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</si>
  <si>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</si>
  <si>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</si>
  <si>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</si>
  <si>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</si>
  <si>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</si>
  <si>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</si>
  <si>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</si>
  <si>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</si>
  <si>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Теорет. навч.</t>
  </si>
  <si>
    <t>Підсумк.
контроль (екз. сесія)</t>
  </si>
  <si>
    <t>Підсумк.
атестації</t>
  </si>
  <si>
    <t>Навч.
практика</t>
  </si>
  <si>
    <t>Виробн.
практика</t>
  </si>
  <si>
    <t>Викон.
диплом. (кваліф.) робіт</t>
  </si>
  <si>
    <t>Канікули</t>
  </si>
  <si>
    <t>Всього</t>
  </si>
  <si>
    <t>І</t>
  </si>
  <si>
    <t>С</t>
  </si>
  <si>
    <t>К</t>
  </si>
  <si>
    <t>ІІ</t>
  </si>
  <si>
    <t>Н</t>
  </si>
  <si>
    <t>ІІІ</t>
  </si>
  <si>
    <t>П</t>
  </si>
  <si>
    <t>А</t>
  </si>
  <si>
    <t>∑</t>
  </si>
  <si>
    <t>Примітка:</t>
  </si>
  <si>
    <t>Теоретичне навчання</t>
  </si>
  <si>
    <t>Екзаменаційні сесії</t>
  </si>
  <si>
    <t>Навчальні практики</t>
  </si>
  <si>
    <t>Виробничі практики</t>
  </si>
  <si>
    <t>Підсумкові атестації</t>
  </si>
  <si>
    <t>Д</t>
  </si>
  <si>
    <t>Дипломні (кваліфік.) роботи</t>
  </si>
  <si>
    <t>ІІІ. План навчального процесу</t>
  </si>
  <si>
    <t>Шифр</t>
  </si>
  <si>
    <t>ОСВІТНІ КОМПОНЕНТИ</t>
  </si>
  <si>
    <t>Семестровий контроль</t>
  </si>
  <si>
    <t>Годин вивчення</t>
  </si>
  <si>
    <t>Розподіл по курсах і семестрах</t>
  </si>
  <si>
    <t>Загальний обсяг годин</t>
  </si>
  <si>
    <t>У кредитах ECTS</t>
  </si>
  <si>
    <t>Аудиторні заняття</t>
  </si>
  <si>
    <t>з них</t>
  </si>
  <si>
    <t>Самостійна робота студентів</t>
  </si>
  <si>
    <t>1 курс</t>
  </si>
  <si>
    <t>2 курс</t>
  </si>
  <si>
    <t>3 курс</t>
  </si>
  <si>
    <t>Екзамени</t>
  </si>
  <si>
    <t>Заліки</t>
  </si>
  <si>
    <t>Курсові роботи</t>
  </si>
  <si>
    <t>Лекції</t>
  </si>
  <si>
    <t>Практичні, семінарські</t>
  </si>
  <si>
    <t>Лабораторні заняття</t>
  </si>
  <si>
    <t>кількість навчальних тижнів у семестрі</t>
  </si>
  <si>
    <t>кредитів на семестр</t>
  </si>
  <si>
    <t>I. ОБОВ'ЯЗКОВА ЧАСТИНА</t>
  </si>
  <si>
    <t>1.1. НАВЧАЛЬНІ ДИСЦИПЛІНИ ЗАГАЛЬНОЇ ПІДГОТОВКИ</t>
  </si>
  <si>
    <t>ОК. 01</t>
  </si>
  <si>
    <t>ОК. 02</t>
  </si>
  <si>
    <t>ОК. 03</t>
  </si>
  <si>
    <t>ОК. 04</t>
  </si>
  <si>
    <t>Філософія</t>
  </si>
  <si>
    <t>ОК. 05</t>
  </si>
  <si>
    <t>Оздоровчі технології</t>
  </si>
  <si>
    <t>ОК. 06</t>
  </si>
  <si>
    <t>Іноземна мова</t>
  </si>
  <si>
    <t>ОК. 07</t>
  </si>
  <si>
    <t>Трудове право і підприємницька діяльність</t>
  </si>
  <si>
    <t>ОК. 08</t>
  </si>
  <si>
    <t>Всього за цикл 1.1.</t>
  </si>
  <si>
    <t>1.2. НАВЧАЛЬНІ ДИСЦИПЛІНИ СПЕЦІАЛЬНОЇ (ФАХОВОЇ) ПІДГОТОВКИ</t>
  </si>
  <si>
    <t>ОК. 09</t>
  </si>
  <si>
    <t>Психологія (загальна та вікова, дитяча, педагогічна)</t>
  </si>
  <si>
    <t>ОК. 10</t>
  </si>
  <si>
    <t xml:space="preserve">Педагогіка (загальна, історія педагогіки, дошкільна педагогіка)  </t>
  </si>
  <si>
    <t>ОК. 11</t>
  </si>
  <si>
    <t>Теорія та методика ігрової діяльності в ЗДО</t>
  </si>
  <si>
    <t>ОК. 12</t>
  </si>
  <si>
    <t>Педагогіка раннього віку</t>
  </si>
  <si>
    <t>ОК. 13</t>
  </si>
  <si>
    <t>Інклюзивна освіта</t>
  </si>
  <si>
    <t>ОК. 14</t>
  </si>
  <si>
    <t>Педагогічна творчість з психологією дитячої творчості</t>
  </si>
  <si>
    <t>ОК. 15</t>
  </si>
  <si>
    <t>Основи дефектології та логопедії / Basics of defectology and speech therapy</t>
  </si>
  <si>
    <t>ОК. 16</t>
  </si>
  <si>
    <t>Вікова фізіологія (дітей дошкільного віку)</t>
  </si>
  <si>
    <t>ОК. 17</t>
  </si>
  <si>
    <t>Освітній менеджмент</t>
  </si>
  <si>
    <t>ОК. 18</t>
  </si>
  <si>
    <t>ОК. 19</t>
  </si>
  <si>
    <t>Дошкільна лінгводидактика та Дитяча ліітература</t>
  </si>
  <si>
    <t>ОК. 20</t>
  </si>
  <si>
    <t>ОК. 21</t>
  </si>
  <si>
    <t>Теорія і методика музичного виховання</t>
  </si>
  <si>
    <t>ОК. 22</t>
  </si>
  <si>
    <t>Екологія та природознавство з методикою</t>
  </si>
  <si>
    <t>ОК. 23</t>
  </si>
  <si>
    <t>Теорія і методика формування елементарних математичних уявлень</t>
  </si>
  <si>
    <t>ОК. 24</t>
  </si>
  <si>
    <t>Нові інформаційні технології з методикою / Informatics and new information technologies with methodology</t>
  </si>
  <si>
    <t>ОК. 25</t>
  </si>
  <si>
    <t>Теорія і методика фізичного виховання та безпеки життєдіяльності дитини</t>
  </si>
  <si>
    <t>ОК. 26</t>
  </si>
  <si>
    <t>Методика навчання української мови з народознавством</t>
  </si>
  <si>
    <t>ОК. 27</t>
  </si>
  <si>
    <t>Ознайомлення з суспільним довкіллям</t>
  </si>
  <si>
    <t>ОК. 28</t>
  </si>
  <si>
    <t>Методика навчання іншомовної діяльності дошкільників та молодших школярів</t>
  </si>
  <si>
    <t>ОК. 29</t>
  </si>
  <si>
    <t>Навички Soft skills у дошкільників</t>
  </si>
  <si>
    <t>Всього за цикл 1.2.</t>
  </si>
  <si>
    <t>1.3.  КУРСОВІ РОБОТИ</t>
  </si>
  <si>
    <t>ОК. 30</t>
  </si>
  <si>
    <t>Курсова робота з дошкільної педагогіки та дитячої психології</t>
  </si>
  <si>
    <t>ОК. 31</t>
  </si>
  <si>
    <t>Курсова робота з методик дошкільної освіти</t>
  </si>
  <si>
    <t>Всього за цикл 1.3.</t>
  </si>
  <si>
    <t>1.4. ПРАКТИЧНА ПІДГОТОВКА</t>
  </si>
  <si>
    <t>ОК. 32</t>
  </si>
  <si>
    <t>Навчальна практика</t>
  </si>
  <si>
    <t>ОК. 33</t>
  </si>
  <si>
    <t>Виробнича практика</t>
  </si>
  <si>
    <t>Всього за цикл 1.4.</t>
  </si>
  <si>
    <t>ВСЬОГО ЗА ЧАСТИНОЮ 1</t>
  </si>
  <si>
    <t>2. ВИБІРКОВА ЧАСТИНА</t>
  </si>
  <si>
    <t>2.1. НАВЧАЛЬНІ ДИСЦИПЛІНИ ЗАГАЛЬНОЇ ПІДГОТОВКИ*</t>
  </si>
  <si>
    <t>ВБ. 1.1</t>
  </si>
  <si>
    <t>Вибіркова дисципліна 1.1.</t>
  </si>
  <si>
    <t>ВБ. 1.2</t>
  </si>
  <si>
    <t>Вибіркова дисципліна 1.2.</t>
  </si>
  <si>
    <t>ВБ. 1.3</t>
  </si>
  <si>
    <t>Вибіркова дисципліна 1.3.</t>
  </si>
  <si>
    <t>ВБ. 1.4</t>
  </si>
  <si>
    <t>Вибіркова дисципліна 1.4.</t>
  </si>
  <si>
    <t>ВБ. 1.5</t>
  </si>
  <si>
    <t>Вибіркова дисципліна 1.5.</t>
  </si>
  <si>
    <t>ВБ. 1.6</t>
  </si>
  <si>
    <t>Вибіркова дисципліна 1.6.</t>
  </si>
  <si>
    <t>Всього за цикл 2.1.</t>
  </si>
  <si>
    <t>2.2. НАВЧАЛЬНІ ДИСЦИПЛІНИ СПЕЦІАЛЬНОЇ (ФАХОВОЇ) ПІДГОТОВКИ**</t>
  </si>
  <si>
    <t>ВБ. 2.1</t>
  </si>
  <si>
    <t>Вибіркова дисципліна 2.1.</t>
  </si>
  <si>
    <t>ВБ. 2.2</t>
  </si>
  <si>
    <t>Вибіркова дисципліна 2.2.</t>
  </si>
  <si>
    <t>ВБ. 2.3</t>
  </si>
  <si>
    <t>Вибіркова дисципліна 2.3.</t>
  </si>
  <si>
    <t>ВБ. 2.4</t>
  </si>
  <si>
    <t>Вибіркова дисципліна 2.4.</t>
  </si>
  <si>
    <t>ВБ. 2.5</t>
  </si>
  <si>
    <t>Вибіркова дисципліна 2.5.</t>
  </si>
  <si>
    <t>Всього за цикл 2.2.</t>
  </si>
  <si>
    <t>ВСЬОГО ЗА ЧАСТИНОЮ 2</t>
  </si>
  <si>
    <t>ВСЬОГО ЗА ОСВІТНЬОЮ ПРОГРАМОЮ</t>
  </si>
  <si>
    <t>Кількість</t>
  </si>
  <si>
    <t>Екзаменів</t>
  </si>
  <si>
    <t>Заліків</t>
  </si>
  <si>
    <t>Курсових робіт</t>
  </si>
  <si>
    <t>Практик</t>
  </si>
  <si>
    <t>РАЗОМ</t>
  </si>
  <si>
    <t xml:space="preserve"> </t>
  </si>
  <si>
    <t>ІV. Практична підготовка</t>
  </si>
  <si>
    <t>V. Підсумкова атестація</t>
  </si>
  <si>
    <t>Шифр практики</t>
  </si>
  <si>
    <t>Назва  практики (вказати - навчальна/ виробнича, з відривом/без відриву від теоретичного навчання)</t>
  </si>
  <si>
    <t>Семестр</t>
  </si>
  <si>
    <t xml:space="preserve">Тривалість </t>
  </si>
  <si>
    <t xml:space="preserve">Шифр </t>
  </si>
  <si>
    <t>Форма і назва підсумкової атестації</t>
  </si>
  <si>
    <t>тижнів</t>
  </si>
  <si>
    <t>днів (для практик без відриву)</t>
  </si>
  <si>
    <t>2,3,4,5,6,7</t>
  </si>
  <si>
    <t>ПА 01</t>
  </si>
  <si>
    <t>Кваліфікаційний екзамен</t>
  </si>
  <si>
    <t>3,4,5,6,7,8</t>
  </si>
  <si>
    <t>Зведена таблиця</t>
  </si>
  <si>
    <t>Розподіл по семестрам</t>
  </si>
  <si>
    <t>1 сем</t>
  </si>
  <si>
    <t>2 сем</t>
  </si>
  <si>
    <t>3 сем</t>
  </si>
  <si>
    <t>4 сем</t>
  </si>
  <si>
    <t>5 сем</t>
  </si>
  <si>
    <t>6 сем</t>
  </si>
  <si>
    <t>7 сем</t>
  </si>
  <si>
    <t>8 сем</t>
  </si>
  <si>
    <t>Разом</t>
  </si>
  <si>
    <t>Кількість тижнів у семестрі</t>
  </si>
  <si>
    <t>Кількість тижнів аудиторних занять у семестрі</t>
  </si>
  <si>
    <t>Кількість аудиторних годин на семестр</t>
  </si>
  <si>
    <t>Кількість аудиторних годин на тиждень</t>
  </si>
  <si>
    <t>Кількість кредитів ECTS</t>
  </si>
  <si>
    <t>Кількість екзаменів</t>
  </si>
  <si>
    <t>Кількість заліків</t>
  </si>
  <si>
    <t>Кількість курсових робіт</t>
  </si>
  <si>
    <t>Кількість практик</t>
  </si>
  <si>
    <t>Навчальний план складено у відповідності до Стандарту вищої освіти за першим (бакалаврським) рівнем за спеціальністю 012 Дошкільна освіта                                           (наказ МОН № 1456 від 21.11.19)</t>
  </si>
  <si>
    <t>Затверджено на засіданні вченої ради педагогічного факультету</t>
  </si>
  <si>
    <t>"Погоджено"</t>
  </si>
  <si>
    <t>Протокол № ____ від "____" ___________ 20___ року</t>
  </si>
  <si>
    <t>навчально-методичною радою МНУ ім. В.О.Сухомлинського</t>
  </si>
  <si>
    <t xml:space="preserve">Декан факультету  </t>
  </si>
  <si>
    <t>Олексюк О.М.</t>
  </si>
  <si>
    <t>"____" _______________ 20___ р. ______________________</t>
  </si>
  <si>
    <t>Керівник проектної групи (гарант ОП)</t>
  </si>
  <si>
    <t>Лісовська Т.А.</t>
  </si>
  <si>
    <t>Перший проректор  ______________________ А.В. Овчаренко</t>
  </si>
  <si>
    <t>* Із переліку вибіркових навчальних дисциплін загальної підготовки (http://mdu.edu.ua/?page_id=36547) студент може вибрати по одній навчальній дисицпліні у 1,3-му семестрах та по дві у 2,4-му семестрах
** Із переліку вибіркових навчальних дисциплін спеціальної (фахової) підготовки студент може вибрати по одній у 5,6,7- му семестрах та дві у 8 -му семестрі (додаток 1).</t>
  </si>
  <si>
    <t xml:space="preserve">3 р.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</si>
</sst>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&quot;грн.&quot;_-;\-* #,##0.00\ &quot;грн.&quot;_-;_-* &quot;-&quot;??\ &quot;грн.&quot;_-;_-@_-"/>
    <numFmt numFmtId="165" formatCode="0.0"/>
    <numFmt numFmtId="166" formatCode="#,##0_р_."/>
  </numFmts>
  <fonts count="45" x14ac:knownFonts="1">
    <font>
      <sz val="10"/>
      <name val="Arial Cyr"/>
      <charset val="204"/>
    </font>
    <font>
      <b/>
      <sz val="13"/>
      <name val="Times New Roman Cyr"/>
      <charset val="204"/>
    </font>
    <font>
      <b/>
      <sz val="10"/>
      <name val="Times New Roman Cyr"/>
      <charset val="204"/>
    </font>
    <font>
      <sz val="10"/>
      <name val="Times New Roman Cyr"/>
      <charset val="204"/>
    </font>
    <font>
      <sz val="10"/>
      <name val="Times New Roman Cyr"/>
      <charset val="204"/>
    </font>
    <font>
      <b/>
      <sz val="12"/>
      <name val="Times New Roman Cyr"/>
      <charset val="204"/>
    </font>
    <font>
      <sz val="10"/>
      <name val="Times New Roman"/>
      <charset val="204"/>
    </font>
    <font>
      <sz val="11"/>
      <name val="Times New Roman"/>
      <charset val="204"/>
    </font>
    <font>
      <sz val="12"/>
      <name val="Times New Roman"/>
      <charset val="204"/>
    </font>
    <font>
      <sz val="14"/>
      <name val="Times New Roman Cyr"/>
      <charset val="204"/>
    </font>
    <font>
      <b/>
      <sz val="14"/>
      <name val="Times New Roman Cyr"/>
      <charset val="204"/>
    </font>
    <font>
      <sz val="14"/>
      <name val="Times New Roman Cyr"/>
      <charset val="204"/>
    </font>
    <font>
      <sz val="14"/>
      <name val="Arial Cyr"/>
      <charset val="204"/>
    </font>
    <font>
      <sz val="12"/>
      <name val="Times New Roman Cyr"/>
      <charset val="204"/>
    </font>
    <font>
      <b/>
      <sz val="12"/>
      <name val="Times New Roman"/>
      <charset val="204"/>
    </font>
    <font>
      <sz val="11"/>
      <name val="Arial Cyr"/>
      <charset val="204"/>
    </font>
    <font>
      <b/>
      <sz val="11"/>
      <name val="Arial Cyr"/>
      <charset val="204"/>
    </font>
    <font>
      <b/>
      <sz val="14"/>
      <name val="Arial Cyr"/>
      <charset val="204"/>
    </font>
    <font>
      <sz val="12"/>
      <name val="Times New Roman Cyr"/>
      <charset val="204"/>
    </font>
    <font>
      <b/>
      <sz val="16"/>
      <name val="Times New Roman Cyr"/>
      <charset val="204"/>
    </font>
    <font>
      <b/>
      <sz val="12"/>
      <name val="Times New Roman Cyr"/>
      <charset val="204"/>
    </font>
    <font>
      <b/>
      <sz val="16"/>
      <name val="Times New Roman"/>
      <charset val="204"/>
    </font>
    <font>
      <sz val="14"/>
      <name val="Times New Roman"/>
      <charset val="204"/>
    </font>
    <font>
      <b/>
      <sz val="14"/>
      <name val="Times New Roman"/>
      <charset val="204"/>
    </font>
    <font>
      <sz val="16"/>
      <name val="Times New Roman Cyr"/>
      <charset val="204"/>
    </font>
    <font>
      <b/>
      <sz val="22"/>
      <name val="Times New Roman"/>
      <charset val="204"/>
    </font>
    <font>
      <sz val="22"/>
      <name val="Times New Roman"/>
      <charset val="204"/>
    </font>
    <font>
      <b/>
      <sz val="36"/>
      <name val="Times New Roman"/>
      <charset val="204"/>
    </font>
    <font>
      <b/>
      <sz val="20"/>
      <name val="Times New Roman"/>
      <charset val="204"/>
    </font>
    <font>
      <sz val="20"/>
      <name val="Times New Roman"/>
      <charset val="204"/>
    </font>
    <font>
      <b/>
      <sz val="16"/>
      <name val="Times New Roman Cyr"/>
      <charset val="204"/>
    </font>
    <font>
      <b/>
      <sz val="14"/>
      <name val="Times New Roman Cyr"/>
      <charset val="204"/>
    </font>
    <font>
      <sz val="8"/>
      <name val="Times New Roman Cyr"/>
      <charset val="204"/>
    </font>
    <font>
      <b/>
      <sz val="8"/>
      <name val="Times New Roman Cyr"/>
      <charset val="204"/>
    </font>
    <font>
      <b/>
      <sz val="12"/>
      <name val="Calibri"/>
      <charset val="204"/>
    </font>
    <font>
      <sz val="11"/>
      <color indexed="62"/>
      <name val="Calibri"/>
      <charset val="204"/>
    </font>
    <font>
      <sz val="11"/>
      <color indexed="8"/>
      <name val="Calibri"/>
      <charset val="204"/>
    </font>
    <font>
      <u/>
      <sz val="8.25"/>
      <color indexed="12"/>
      <name val="Calibri"/>
      <charset val="204"/>
    </font>
    <font>
      <sz val="11"/>
      <color indexed="17"/>
      <name val="Calibri"/>
      <charset val="204"/>
    </font>
    <font>
      <sz val="11"/>
      <color indexed="52"/>
      <name val="Calibri"/>
      <charset val="204"/>
    </font>
    <font>
      <b/>
      <sz val="11"/>
      <color indexed="9"/>
      <name val="Calibri"/>
      <charset val="204"/>
    </font>
    <font>
      <b/>
      <sz val="18"/>
      <color indexed="56"/>
      <name val="Cambria"/>
      <charset val="204"/>
    </font>
    <font>
      <sz val="11"/>
      <color indexed="60"/>
      <name val="Calibri"/>
      <charset val="204"/>
    </font>
    <font>
      <sz val="11"/>
      <color indexed="10"/>
      <name val="Calibri"/>
      <charset val="204"/>
    </font>
    <font>
      <sz val="10"/>
      <name val="Arial Cyr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</fills>
  <borders count="80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18">
    <xf numFmtId="0" fontId="0" fillId="0" borderId="0"/>
    <xf numFmtId="0" fontId="35" fillId="4" borderId="77" applyNumberFormat="0" applyAlignment="0" applyProtection="0"/>
    <xf numFmtId="9" fontId="44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37" fillId="0" borderId="0" applyNumberFormat="0" applyFill="0" applyBorder="0" applyAlignment="0" applyProtection="0">
      <alignment vertical="top"/>
      <protection locked="0"/>
    </xf>
    <xf numFmtId="164" fontId="44" fillId="0" borderId="0" applyFont="0" applyFill="0" applyBorder="0" applyAlignment="0" applyProtection="0"/>
    <xf numFmtId="0" fontId="38" fillId="5" borderId="0" applyNumberFormat="0" applyBorder="0" applyAlignment="0" applyProtection="0"/>
    <xf numFmtId="0" fontId="36" fillId="0" borderId="0"/>
    <xf numFmtId="0" fontId="44" fillId="0" borderId="0"/>
    <xf numFmtId="0" fontId="44" fillId="0" borderId="0"/>
    <xf numFmtId="0" fontId="39" fillId="0" borderId="78" applyNumberFormat="0" applyFill="0" applyAlignment="0" applyProtection="0"/>
    <xf numFmtId="0" fontId="40" fillId="6" borderId="79" applyNumberFormat="0" applyAlignment="0" applyProtection="0"/>
    <xf numFmtId="0" fontId="41" fillId="0" borderId="0" applyNumberFormat="0" applyFill="0" applyBorder="0" applyAlignment="0" applyProtection="0"/>
    <xf numFmtId="0" fontId="3" fillId="0" borderId="0"/>
    <xf numFmtId="0" fontId="3" fillId="0" borderId="0"/>
    <xf numFmtId="0" fontId="36" fillId="0" borderId="0"/>
    <xf numFmtId="0" fontId="42" fillId="7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439">
    <xf numFmtId="0" fontId="0" fillId="0" borderId="0" xfId="0"/>
    <xf numFmtId="0" fontId="1" fillId="0" borderId="0" xfId="14" applyFont="1" applyFill="1" applyBorder="1" applyProtection="1">
      <protection locked="0"/>
    </xf>
    <xf numFmtId="0" fontId="2" fillId="0" borderId="0" xfId="14" applyFont="1" applyFill="1" applyBorder="1" applyProtection="1">
      <protection locked="0"/>
    </xf>
    <xf numFmtId="0" fontId="3" fillId="0" borderId="0" xfId="14" applyFont="1" applyProtection="1">
      <protection locked="0"/>
    </xf>
    <xf numFmtId="0" fontId="4" fillId="0" borderId="0" xfId="14" applyFont="1" applyProtection="1">
      <protection locked="0"/>
    </xf>
    <xf numFmtId="0" fontId="3" fillId="0" borderId="0" xfId="14" applyFont="1" applyFill="1" applyProtection="1">
      <protection locked="0"/>
    </xf>
    <xf numFmtId="0" fontId="0" fillId="0" borderId="0" xfId="0" applyProtection="1">
      <protection locked="0"/>
    </xf>
    <xf numFmtId="0" fontId="5" fillId="0" borderId="1" xfId="15" applyFont="1" applyFill="1" applyBorder="1" applyAlignment="1" applyProtection="1">
      <alignment vertical="top"/>
    </xf>
    <xf numFmtId="0" fontId="1" fillId="0" borderId="0" xfId="14" applyFont="1" applyFill="1" applyBorder="1" applyAlignment="1" applyProtection="1"/>
    <xf numFmtId="165" fontId="1" fillId="0" borderId="0" xfId="14" applyNumberFormat="1" applyFont="1" applyFill="1" applyBorder="1" applyAlignment="1" applyProtection="1"/>
    <xf numFmtId="0" fontId="8" fillId="0" borderId="4" xfId="14" applyFont="1" applyFill="1" applyBorder="1" applyAlignment="1" applyProtection="1">
      <alignment horizontal="center" vertical="center" wrapText="1"/>
    </xf>
    <xf numFmtId="1" fontId="8" fillId="0" borderId="5" xfId="14" applyNumberFormat="1" applyFont="1" applyFill="1" applyBorder="1" applyAlignment="1" applyProtection="1">
      <alignment horizontal="center" vertical="center" wrapText="1"/>
    </xf>
    <xf numFmtId="0" fontId="0" fillId="0" borderId="0" xfId="0" applyProtection="1"/>
    <xf numFmtId="0" fontId="8" fillId="0" borderId="5" xfId="14" applyFont="1" applyFill="1" applyBorder="1" applyAlignment="1" applyProtection="1">
      <alignment horizontal="center" vertical="center" wrapText="1"/>
    </xf>
    <xf numFmtId="49" fontId="10" fillId="0" borderId="0" xfId="9" applyNumberFormat="1" applyFont="1" applyFill="1" applyBorder="1" applyAlignment="1" applyProtection="1">
      <alignment vertical="top" wrapText="1"/>
      <protection locked="0"/>
    </xf>
    <xf numFmtId="0" fontId="10" fillId="0" borderId="0" xfId="14" applyFont="1" applyFill="1" applyBorder="1" applyAlignment="1" applyProtection="1">
      <alignment horizontal="left" vertical="top" wrapText="1"/>
      <protection locked="0"/>
    </xf>
    <xf numFmtId="1" fontId="10" fillId="0" borderId="0" xfId="14" applyNumberFormat="1" applyFont="1" applyFill="1" applyBorder="1" applyAlignment="1" applyProtection="1">
      <alignment wrapText="1"/>
      <protection locked="0"/>
    </xf>
    <xf numFmtId="0" fontId="10" fillId="0" borderId="0" xfId="14" applyFont="1" applyFill="1" applyBorder="1" applyAlignment="1" applyProtection="1">
      <alignment wrapText="1"/>
      <protection locked="0"/>
    </xf>
    <xf numFmtId="0" fontId="10" fillId="0" borderId="0" xfId="14" applyFont="1" applyFill="1" applyBorder="1" applyAlignment="1" applyProtection="1">
      <protection locked="0"/>
    </xf>
    <xf numFmtId="165" fontId="10" fillId="0" borderId="0" xfId="14" applyNumberFormat="1" applyFont="1" applyFill="1" applyBorder="1" applyAlignment="1" applyProtection="1">
      <protection locked="0"/>
    </xf>
    <xf numFmtId="49" fontId="9" fillId="0" borderId="0" xfId="15" applyNumberFormat="1" applyFont="1" applyFill="1" applyBorder="1" applyAlignment="1" applyProtection="1">
      <alignment vertical="top"/>
      <protection locked="0"/>
    </xf>
    <xf numFmtId="0" fontId="9" fillId="0" borderId="0" xfId="14" applyFont="1" applyFill="1" applyProtection="1">
      <protection locked="0"/>
    </xf>
    <xf numFmtId="0" fontId="9" fillId="0" borderId="0" xfId="15" applyFont="1" applyFill="1" applyBorder="1" applyProtection="1">
      <protection locked="0"/>
    </xf>
    <xf numFmtId="0" fontId="9" fillId="0" borderId="0" xfId="15" applyFont="1" applyFill="1" applyBorder="1" applyAlignment="1" applyProtection="1">
      <protection locked="0"/>
    </xf>
    <xf numFmtId="0" fontId="9" fillId="0" borderId="11" xfId="15" applyFont="1" applyFill="1" applyBorder="1" applyAlignment="1" applyProtection="1">
      <protection locked="0"/>
    </xf>
    <xf numFmtId="0" fontId="10" fillId="0" borderId="11" xfId="14" applyFont="1" applyFill="1" applyBorder="1" applyAlignment="1" applyProtection="1">
      <alignment vertical="center"/>
      <protection locked="0"/>
    </xf>
    <xf numFmtId="0" fontId="9" fillId="0" borderId="0" xfId="14" applyFont="1" applyFill="1" applyAlignment="1" applyProtection="1">
      <alignment vertical="center"/>
      <protection locked="0"/>
    </xf>
    <xf numFmtId="0" fontId="9" fillId="0" borderId="0" xfId="14" applyFont="1" applyFill="1" applyAlignment="1" applyProtection="1">
      <alignment wrapText="1"/>
      <protection locked="0"/>
    </xf>
    <xf numFmtId="0" fontId="9" fillId="0" borderId="0" xfId="14" applyFont="1" applyFill="1" applyAlignment="1" applyProtection="1">
      <protection locked="0"/>
    </xf>
    <xf numFmtId="0" fontId="9" fillId="0" borderId="0" xfId="14" applyFont="1" applyFill="1" applyBorder="1" applyAlignment="1" applyProtection="1">
      <protection locked="0"/>
    </xf>
    <xf numFmtId="0" fontId="11" fillId="0" borderId="11" xfId="14" applyFont="1" applyFill="1" applyBorder="1" applyAlignment="1" applyProtection="1">
      <alignment vertical="center"/>
      <protection locked="0"/>
    </xf>
    <xf numFmtId="0" fontId="11" fillId="0" borderId="0" xfId="14" applyFont="1" applyFill="1" applyAlignment="1" applyProtection="1">
      <alignment vertical="center"/>
      <protection locked="0"/>
    </xf>
    <xf numFmtId="1" fontId="1" fillId="0" borderId="0" xfId="14" applyNumberFormat="1" applyFont="1" applyFill="1" applyBorder="1" applyAlignment="1" applyProtection="1"/>
    <xf numFmtId="0" fontId="5" fillId="0" borderId="0" xfId="15" applyFont="1" applyFill="1" applyBorder="1" applyAlignment="1" applyProtection="1">
      <alignment horizontal="left" vertical="top"/>
    </xf>
    <xf numFmtId="1" fontId="1" fillId="0" borderId="0" xfId="14" applyNumberFormat="1" applyFont="1" applyFill="1" applyBorder="1" applyAlignment="1" applyProtection="1">
      <protection locked="0"/>
    </xf>
    <xf numFmtId="0" fontId="1" fillId="0" borderId="0" xfId="14" applyFont="1" applyFill="1" applyBorder="1" applyAlignment="1" applyProtection="1">
      <protection locked="0"/>
    </xf>
    <xf numFmtId="49" fontId="8" fillId="0" borderId="3" xfId="14" applyNumberFormat="1" applyFont="1" applyFill="1" applyBorder="1" applyAlignment="1" applyProtection="1">
      <alignment horizontal="center" vertical="center" wrapText="1"/>
    </xf>
    <xf numFmtId="0" fontId="8" fillId="0" borderId="5" xfId="14" applyNumberFormat="1" applyFont="1" applyFill="1" applyBorder="1" applyAlignment="1" applyProtection="1">
      <alignment horizontal="center" vertical="center" wrapText="1"/>
    </xf>
    <xf numFmtId="165" fontId="8" fillId="0" borderId="5" xfId="14" applyNumberFormat="1" applyFont="1" applyFill="1" applyBorder="1" applyAlignment="1" applyProtection="1">
      <alignment horizontal="center" vertical="center" wrapText="1"/>
    </xf>
    <xf numFmtId="0" fontId="14" fillId="0" borderId="5" xfId="0" applyFont="1" applyFill="1" applyBorder="1" applyAlignment="1" applyProtection="1">
      <alignment horizontal="center" vertical="center"/>
    </xf>
    <xf numFmtId="0" fontId="14" fillId="0" borderId="26" xfId="0" applyFont="1" applyFill="1" applyBorder="1" applyAlignment="1" applyProtection="1">
      <alignment horizontal="center" vertical="center"/>
    </xf>
    <xf numFmtId="0" fontId="14" fillId="0" borderId="10" xfId="0" applyFont="1" applyFill="1" applyBorder="1" applyAlignment="1" applyProtection="1">
      <alignment horizontal="center" vertical="center"/>
    </xf>
    <xf numFmtId="1" fontId="10" fillId="0" borderId="0" xfId="14" applyNumberFormat="1" applyFont="1" applyFill="1" applyBorder="1" applyAlignment="1" applyProtection="1">
      <protection locked="0"/>
    </xf>
    <xf numFmtId="0" fontId="9" fillId="0" borderId="0" xfId="14" applyFont="1" applyFill="1" applyAlignment="1" applyProtection="1">
      <alignment horizontal="left" vertical="top"/>
      <protection locked="0"/>
    </xf>
    <xf numFmtId="0" fontId="0" fillId="0" borderId="0" xfId="0" applyFont="1" applyProtection="1">
      <protection locked="0"/>
    </xf>
    <xf numFmtId="0" fontId="15" fillId="0" borderId="0" xfId="0" applyFont="1" applyProtection="1">
      <protection locked="0"/>
    </xf>
    <xf numFmtId="0" fontId="15" fillId="0" borderId="0" xfId="0" applyFont="1" applyFill="1" applyProtection="1">
      <protection locked="0"/>
    </xf>
    <xf numFmtId="0" fontId="16" fillId="0" borderId="0" xfId="0" applyFont="1" applyProtection="1">
      <protection locked="0"/>
    </xf>
    <xf numFmtId="0" fontId="0" fillId="0" borderId="0" xfId="0" applyFont="1" applyFill="1" applyProtection="1">
      <protection locked="0"/>
    </xf>
    <xf numFmtId="0" fontId="0" fillId="3" borderId="0" xfId="0" applyFont="1" applyFill="1" applyProtection="1">
      <protection locked="0"/>
    </xf>
    <xf numFmtId="0" fontId="17" fillId="0" borderId="0" xfId="0" applyFont="1" applyProtection="1">
      <protection locked="0"/>
    </xf>
    <xf numFmtId="0" fontId="15" fillId="0" borderId="0" xfId="0" applyFont="1" applyFill="1" applyBorder="1" applyProtection="1">
      <protection locked="0"/>
    </xf>
    <xf numFmtId="0" fontId="12" fillId="0" borderId="0" xfId="0" applyFont="1" applyBorder="1" applyProtection="1">
      <protection locked="0"/>
    </xf>
    <xf numFmtId="0" fontId="15" fillId="0" borderId="0" xfId="0" applyFont="1" applyBorder="1" applyProtection="1">
      <protection locked="0"/>
    </xf>
    <xf numFmtId="1" fontId="15" fillId="0" borderId="0" xfId="0" applyNumberFormat="1" applyFont="1" applyBorder="1" applyProtection="1">
      <protection locked="0"/>
    </xf>
    <xf numFmtId="0" fontId="18" fillId="0" borderId="37" xfId="0" applyFont="1" applyFill="1" applyBorder="1" applyAlignment="1" applyProtection="1">
      <alignment horizontal="center" vertical="center"/>
    </xf>
    <xf numFmtId="0" fontId="18" fillId="0" borderId="38" xfId="0" applyFont="1" applyFill="1" applyBorder="1" applyAlignment="1" applyProtection="1">
      <alignment horizontal="center" vertical="center"/>
    </xf>
    <xf numFmtId="0" fontId="18" fillId="0" borderId="41" xfId="0" applyFont="1" applyFill="1" applyBorder="1" applyAlignment="1" applyProtection="1">
      <alignment horizontal="center" vertical="center"/>
    </xf>
    <xf numFmtId="0" fontId="22" fillId="2" borderId="4" xfId="0" applyFont="1" applyFill="1" applyBorder="1" applyAlignment="1" applyProtection="1">
      <alignment horizontal="center" vertical="center"/>
    </xf>
    <xf numFmtId="0" fontId="22" fillId="2" borderId="15" xfId="0" applyFont="1" applyFill="1" applyBorder="1" applyAlignment="1" applyProtection="1">
      <alignment horizontal="left" vertical="center" wrapText="1"/>
    </xf>
    <xf numFmtId="0" fontId="8" fillId="2" borderId="7" xfId="0" applyNumberFormat="1" applyFont="1" applyFill="1" applyBorder="1" applyAlignment="1" applyProtection="1">
      <alignment horizontal="center" vertical="center"/>
    </xf>
    <xf numFmtId="0" fontId="8" fillId="2" borderId="8" xfId="0" applyNumberFormat="1" applyFont="1" applyFill="1" applyBorder="1" applyAlignment="1" applyProtection="1">
      <alignment horizontal="center" vertical="center"/>
    </xf>
    <xf numFmtId="0" fontId="8" fillId="2" borderId="42" xfId="0" applyNumberFormat="1" applyFont="1" applyFill="1" applyBorder="1" applyAlignment="1" applyProtection="1">
      <alignment horizontal="center" vertical="center"/>
    </xf>
    <xf numFmtId="0" fontId="22" fillId="2" borderId="15" xfId="0" applyFont="1" applyFill="1" applyBorder="1" applyAlignment="1" applyProtection="1">
      <alignment horizontal="left" vertical="center"/>
    </xf>
    <xf numFmtId="0" fontId="8" fillId="2" borderId="7" xfId="0" applyFont="1" applyFill="1" applyBorder="1" applyAlignment="1" applyProtection="1">
      <alignment horizontal="center" vertical="center"/>
    </xf>
    <xf numFmtId="0" fontId="8" fillId="2" borderId="8" xfId="0" applyFont="1" applyFill="1" applyBorder="1" applyAlignment="1" applyProtection="1">
      <alignment horizontal="center" vertical="center"/>
    </xf>
    <xf numFmtId="0" fontId="8" fillId="2" borderId="42" xfId="0" applyFont="1" applyFill="1" applyBorder="1" applyAlignment="1" applyProtection="1">
      <alignment horizontal="center" vertical="center"/>
    </xf>
    <xf numFmtId="0" fontId="22" fillId="2" borderId="15" xfId="0" applyFont="1" applyFill="1" applyBorder="1" applyAlignment="1" applyProtection="1">
      <alignment horizontal="left" vertical="center" wrapText="1"/>
      <protection locked="0"/>
    </xf>
    <xf numFmtId="0" fontId="8" fillId="2" borderId="7" xfId="0" applyFont="1" applyFill="1" applyBorder="1" applyAlignment="1" applyProtection="1">
      <alignment horizontal="center" vertical="center"/>
      <protection locked="0"/>
    </xf>
    <xf numFmtId="0" fontId="8" fillId="2" borderId="8" xfId="0" applyFont="1" applyFill="1" applyBorder="1" applyAlignment="1" applyProtection="1">
      <alignment horizontal="center" vertical="center"/>
      <protection locked="0"/>
    </xf>
    <xf numFmtId="0" fontId="8" fillId="2" borderId="42" xfId="0" applyFont="1" applyFill="1" applyBorder="1" applyAlignment="1" applyProtection="1">
      <alignment horizontal="center" vertical="center"/>
      <protection locked="0"/>
    </xf>
    <xf numFmtId="0" fontId="8" fillId="2" borderId="14" xfId="0" applyFont="1" applyFill="1" applyBorder="1" applyAlignment="1" applyProtection="1">
      <alignment horizontal="center" vertical="center"/>
    </xf>
    <xf numFmtId="0" fontId="22" fillId="2" borderId="2" xfId="14" applyNumberFormat="1" applyFont="1" applyFill="1" applyBorder="1" applyAlignment="1" applyProtection="1">
      <alignment horizontal="center" vertical="center" wrapText="1"/>
    </xf>
    <xf numFmtId="0" fontId="22" fillId="2" borderId="12" xfId="0" applyFont="1" applyFill="1" applyBorder="1" applyAlignment="1" applyProtection="1">
      <alignment horizontal="left" vertical="top" wrapText="1"/>
      <protection locked="0"/>
    </xf>
    <xf numFmtId="0" fontId="8" fillId="2" borderId="46" xfId="0" applyFont="1" applyFill="1" applyBorder="1" applyAlignment="1" applyProtection="1">
      <alignment horizontal="center" vertical="center"/>
    </xf>
    <xf numFmtId="0" fontId="8" fillId="2" borderId="47" xfId="0" applyFont="1" applyFill="1" applyBorder="1" applyAlignment="1" applyProtection="1">
      <alignment horizontal="center" vertical="center"/>
    </xf>
    <xf numFmtId="0" fontId="8" fillId="2" borderId="49" xfId="0" applyFont="1" applyFill="1" applyBorder="1" applyAlignment="1" applyProtection="1">
      <alignment horizontal="center" vertical="center"/>
    </xf>
    <xf numFmtId="0" fontId="8" fillId="2" borderId="50" xfId="0" applyFont="1" applyFill="1" applyBorder="1" applyAlignment="1" applyProtection="1">
      <alignment horizontal="center" vertical="center"/>
      <protection locked="0"/>
    </xf>
    <xf numFmtId="0" fontId="8" fillId="2" borderId="47" xfId="0" applyFont="1" applyFill="1" applyBorder="1" applyAlignment="1" applyProtection="1">
      <alignment horizontal="center" vertical="center"/>
      <protection locked="0"/>
    </xf>
    <xf numFmtId="0" fontId="8" fillId="2" borderId="49" xfId="0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Border="1" applyAlignment="1" applyProtection="1">
      <alignment horizontal="center" vertical="center"/>
    </xf>
    <xf numFmtId="0" fontId="8" fillId="2" borderId="29" xfId="0" applyFont="1" applyFill="1" applyBorder="1" applyAlignment="1" applyProtection="1">
      <alignment horizontal="center" vertical="center"/>
    </xf>
    <xf numFmtId="0" fontId="8" fillId="2" borderId="16" xfId="0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Border="1" applyAlignment="1" applyProtection="1">
      <alignment horizontal="center" vertical="center"/>
      <protection locked="0"/>
    </xf>
    <xf numFmtId="0" fontId="8" fillId="2" borderId="29" xfId="0" applyFont="1" applyFill="1" applyBorder="1" applyAlignment="1" applyProtection="1">
      <alignment horizontal="center" vertical="center"/>
      <protection locked="0"/>
    </xf>
    <xf numFmtId="0" fontId="22" fillId="2" borderId="54" xfId="0" applyFont="1" applyFill="1" applyBorder="1" applyAlignment="1" applyProtection="1">
      <alignment horizontal="left" vertical="center" wrapText="1"/>
      <protection locked="0"/>
    </xf>
    <xf numFmtId="0" fontId="8" fillId="2" borderId="55" xfId="0" applyFont="1" applyFill="1" applyBorder="1" applyAlignment="1" applyProtection="1">
      <alignment horizontal="center" vertical="center"/>
    </xf>
    <xf numFmtId="0" fontId="8" fillId="2" borderId="11" xfId="0" applyFont="1" applyFill="1" applyBorder="1" applyAlignment="1" applyProtection="1">
      <alignment horizontal="center" vertical="center"/>
    </xf>
    <xf numFmtId="0" fontId="8" fillId="2" borderId="31" xfId="0" applyFont="1" applyFill="1" applyBorder="1" applyAlignment="1" applyProtection="1">
      <alignment horizontal="center" vertical="center"/>
    </xf>
    <xf numFmtId="0" fontId="8" fillId="2" borderId="17" xfId="0" applyFont="1" applyFill="1" applyBorder="1" applyAlignment="1" applyProtection="1">
      <alignment horizontal="center" vertical="center"/>
      <protection locked="0"/>
    </xf>
    <xf numFmtId="0" fontId="8" fillId="2" borderId="11" xfId="0" applyFont="1" applyFill="1" applyBorder="1" applyAlignment="1" applyProtection="1">
      <alignment horizontal="center" vertical="center"/>
      <protection locked="0"/>
    </xf>
    <xf numFmtId="0" fontId="8" fillId="2" borderId="31" xfId="0" applyFont="1" applyFill="1" applyBorder="1" applyAlignment="1" applyProtection="1">
      <alignment horizontal="center" vertical="center"/>
      <protection locked="0"/>
    </xf>
    <xf numFmtId="0" fontId="22" fillId="2" borderId="4" xfId="14" applyNumberFormat="1" applyFont="1" applyFill="1" applyBorder="1" applyAlignment="1" applyProtection="1">
      <alignment horizontal="center" vertical="center" wrapText="1"/>
    </xf>
    <xf numFmtId="0" fontId="8" fillId="2" borderId="17" xfId="0" applyFont="1" applyFill="1" applyBorder="1" applyAlignment="1" applyProtection="1">
      <alignment horizontal="center" vertical="center"/>
    </xf>
    <xf numFmtId="0" fontId="18" fillId="0" borderId="63" xfId="0" applyFont="1" applyFill="1" applyBorder="1" applyAlignment="1" applyProtection="1">
      <alignment horizontal="center" vertical="center"/>
    </xf>
    <xf numFmtId="1" fontId="18" fillId="0" borderId="37" xfId="0" applyNumberFormat="1" applyFont="1" applyFill="1" applyBorder="1" applyAlignment="1" applyProtection="1">
      <alignment horizontal="center" vertical="center"/>
    </xf>
    <xf numFmtId="0" fontId="18" fillId="0" borderId="64" xfId="0" applyFont="1" applyFill="1" applyBorder="1" applyAlignment="1" applyProtection="1">
      <alignment horizontal="center" vertical="center"/>
    </xf>
    <xf numFmtId="1" fontId="18" fillId="0" borderId="64" xfId="0" applyNumberFormat="1" applyFont="1" applyFill="1" applyBorder="1" applyAlignment="1" applyProtection="1">
      <alignment horizontal="center" vertical="center"/>
    </xf>
    <xf numFmtId="1" fontId="18" fillId="0" borderId="63" xfId="0" applyNumberFormat="1" applyFont="1" applyFill="1" applyBorder="1" applyAlignment="1" applyProtection="1">
      <alignment horizontal="center" vertical="center"/>
    </xf>
    <xf numFmtId="1" fontId="22" fillId="2" borderId="4" xfId="0" applyNumberFormat="1" applyFont="1" applyFill="1" applyBorder="1" applyAlignment="1" applyProtection="1">
      <alignment horizontal="center" vertical="center"/>
    </xf>
    <xf numFmtId="1" fontId="22" fillId="2" borderId="5" xfId="0" applyNumberFormat="1" applyFont="1" applyFill="1" applyBorder="1" applyAlignment="1" applyProtection="1">
      <alignment horizontal="center" vertical="center"/>
    </xf>
    <xf numFmtId="0" fontId="22" fillId="2" borderId="5" xfId="0" applyFont="1" applyFill="1" applyBorder="1" applyAlignment="1" applyProtection="1">
      <alignment horizontal="center" vertical="center"/>
    </xf>
    <xf numFmtId="1" fontId="22" fillId="2" borderId="42" xfId="0" applyNumberFormat="1" applyFont="1" applyFill="1" applyBorder="1" applyAlignment="1" applyProtection="1">
      <alignment horizontal="center" vertical="center"/>
    </xf>
    <xf numFmtId="0" fontId="14" fillId="2" borderId="35" xfId="0" applyFont="1" applyFill="1" applyBorder="1" applyAlignment="1" applyProtection="1">
      <alignment horizontal="center" vertical="center"/>
    </xf>
    <xf numFmtId="1" fontId="23" fillId="2" borderId="9" xfId="0" applyNumberFormat="1" applyFont="1" applyFill="1" applyBorder="1" applyAlignment="1" applyProtection="1">
      <alignment horizontal="center" vertical="center"/>
    </xf>
    <xf numFmtId="1" fontId="23" fillId="2" borderId="10" xfId="0" applyNumberFormat="1" applyFont="1" applyFill="1" applyBorder="1" applyAlignment="1" applyProtection="1">
      <alignment horizontal="center" vertical="center"/>
    </xf>
    <xf numFmtId="1" fontId="23" fillId="2" borderId="35" xfId="0" applyNumberFormat="1" applyFont="1" applyFill="1" applyBorder="1" applyAlignment="1" applyProtection="1">
      <alignment horizontal="center" vertical="center"/>
    </xf>
    <xf numFmtId="0" fontId="22" fillId="2" borderId="5" xfId="0" applyFont="1" applyFill="1" applyBorder="1" applyAlignment="1" applyProtection="1">
      <alignment horizontal="center" vertical="center"/>
      <protection locked="0"/>
    </xf>
    <xf numFmtId="0" fontId="23" fillId="2" borderId="35" xfId="0" applyFont="1" applyFill="1" applyBorder="1" applyAlignment="1" applyProtection="1">
      <alignment horizontal="center" vertical="center"/>
    </xf>
    <xf numFmtId="1" fontId="23" fillId="2" borderId="22" xfId="0" applyNumberFormat="1" applyFont="1" applyFill="1" applyBorder="1" applyAlignment="1" applyProtection="1">
      <alignment horizontal="center" vertical="center"/>
    </xf>
    <xf numFmtId="0" fontId="8" fillId="2" borderId="12" xfId="0" applyFont="1" applyFill="1" applyBorder="1" applyAlignment="1" applyProtection="1">
      <alignment horizontal="center" vertical="center"/>
    </xf>
    <xf numFmtId="0" fontId="22" fillId="2" borderId="3" xfId="0" applyFont="1" applyFill="1" applyBorder="1" applyAlignment="1" applyProtection="1">
      <alignment horizontal="center" vertical="center"/>
      <protection locked="0"/>
    </xf>
    <xf numFmtId="1" fontId="22" fillId="2" borderId="15" xfId="0" applyNumberFormat="1" applyFont="1" applyFill="1" applyBorder="1" applyAlignment="1" applyProtection="1">
      <alignment horizontal="center" vertical="center"/>
    </xf>
    <xf numFmtId="0" fontId="22" fillId="2" borderId="65" xfId="0" applyFont="1" applyFill="1" applyBorder="1" applyAlignment="1" applyProtection="1">
      <alignment horizontal="center" vertical="center"/>
    </xf>
    <xf numFmtId="1" fontId="22" fillId="2" borderId="66" xfId="0" applyNumberFormat="1" applyFont="1" applyFill="1" applyBorder="1" applyAlignment="1" applyProtection="1">
      <alignment horizontal="center" vertical="center"/>
    </xf>
    <xf numFmtId="0" fontId="22" fillId="2" borderId="66" xfId="0" applyFont="1" applyFill="1" applyBorder="1" applyAlignment="1" applyProtection="1">
      <alignment horizontal="center" vertical="center"/>
      <protection locked="0"/>
    </xf>
    <xf numFmtId="0" fontId="23" fillId="2" borderId="38" xfId="0" applyFont="1" applyFill="1" applyBorder="1" applyAlignment="1" applyProtection="1">
      <alignment horizontal="center" vertical="center"/>
    </xf>
    <xf numFmtId="1" fontId="23" fillId="2" borderId="37" xfId="0" applyNumberFormat="1" applyFont="1" applyFill="1" applyBorder="1" applyAlignment="1" applyProtection="1">
      <alignment horizontal="center" vertical="center"/>
    </xf>
    <xf numFmtId="1" fontId="23" fillId="2" borderId="58" xfId="0" applyNumberFormat="1" applyFont="1" applyFill="1" applyBorder="1" applyAlignment="1" applyProtection="1">
      <alignment horizontal="center" vertical="center"/>
    </xf>
    <xf numFmtId="1" fontId="22" fillId="2" borderId="17" xfId="0" applyNumberFormat="1" applyFont="1" applyFill="1" applyBorder="1" applyAlignment="1" applyProtection="1">
      <alignment horizontal="center" vertical="center"/>
    </xf>
    <xf numFmtId="0" fontId="23" fillId="2" borderId="58" xfId="0" applyFont="1" applyFill="1" applyBorder="1" applyAlignment="1" applyProtection="1">
      <alignment horizontal="center" vertical="center"/>
    </xf>
    <xf numFmtId="0" fontId="18" fillId="0" borderId="4" xfId="0" applyFont="1" applyFill="1" applyBorder="1" applyAlignment="1" applyProtection="1">
      <alignment horizontal="center"/>
    </xf>
    <xf numFmtId="0" fontId="18" fillId="0" borderId="5" xfId="0" applyFont="1" applyFill="1" applyBorder="1" applyAlignment="1" applyProtection="1">
      <alignment horizontal="center"/>
    </xf>
    <xf numFmtId="0" fontId="18" fillId="0" borderId="15" xfId="0" applyFont="1" applyFill="1" applyBorder="1" applyAlignment="1" applyProtection="1">
      <alignment horizontal="center"/>
    </xf>
    <xf numFmtId="0" fontId="5" fillId="0" borderId="4" xfId="0" applyFont="1" applyFill="1" applyBorder="1" applyAlignment="1" applyProtection="1">
      <alignment horizontal="center"/>
    </xf>
    <xf numFmtId="0" fontId="5" fillId="0" borderId="5" xfId="0" applyFont="1" applyFill="1" applyBorder="1" applyAlignment="1" applyProtection="1">
      <alignment horizontal="center"/>
    </xf>
    <xf numFmtId="0" fontId="5" fillId="0" borderId="15" xfId="0" applyFont="1" applyFill="1" applyBorder="1" applyAlignment="1" applyProtection="1">
      <alignment horizontal="center"/>
    </xf>
    <xf numFmtId="1" fontId="22" fillId="2" borderId="4" xfId="0" applyNumberFormat="1" applyFont="1" applyFill="1" applyBorder="1" applyAlignment="1" applyProtection="1">
      <alignment horizontal="center" vertical="center"/>
      <protection locked="0"/>
    </xf>
    <xf numFmtId="1" fontId="22" fillId="2" borderId="5" xfId="0" applyNumberFormat="1" applyFont="1" applyFill="1" applyBorder="1" applyAlignment="1" applyProtection="1">
      <alignment horizontal="center" vertical="center"/>
      <protection locked="0"/>
    </xf>
    <xf numFmtId="1" fontId="22" fillId="2" borderId="15" xfId="0" applyNumberFormat="1" applyFont="1" applyFill="1" applyBorder="1" applyAlignment="1" applyProtection="1">
      <alignment horizontal="center" vertical="center"/>
      <protection locked="0"/>
    </xf>
    <xf numFmtId="1" fontId="22" fillId="2" borderId="2" xfId="0" applyNumberFormat="1" applyFont="1" applyFill="1" applyBorder="1" applyAlignment="1" applyProtection="1">
      <alignment horizontal="center" vertical="center"/>
      <protection locked="0"/>
    </xf>
    <xf numFmtId="1" fontId="22" fillId="2" borderId="3" xfId="0" applyNumberFormat="1" applyFont="1" applyFill="1" applyBorder="1" applyAlignment="1" applyProtection="1">
      <alignment horizontal="center" vertical="center"/>
      <protection locked="0"/>
    </xf>
    <xf numFmtId="1" fontId="22" fillId="2" borderId="12" xfId="0" applyNumberFormat="1" applyFont="1" applyFill="1" applyBorder="1" applyAlignment="1" applyProtection="1">
      <alignment horizontal="center" vertical="center"/>
      <protection locked="0"/>
    </xf>
    <xf numFmtId="1" fontId="22" fillId="2" borderId="51" xfId="0" applyNumberFormat="1" applyFont="1" applyFill="1" applyBorder="1" applyAlignment="1" applyProtection="1">
      <alignment horizontal="center" vertical="center"/>
      <protection locked="0"/>
    </xf>
    <xf numFmtId="1" fontId="22" fillId="2" borderId="26" xfId="0" applyNumberFormat="1" applyFont="1" applyFill="1" applyBorder="1" applyAlignment="1" applyProtection="1">
      <alignment horizontal="center" vertical="center"/>
      <protection locked="0"/>
    </xf>
    <xf numFmtId="1" fontId="22" fillId="2" borderId="52" xfId="0" applyNumberFormat="1" applyFont="1" applyFill="1" applyBorder="1" applyAlignment="1" applyProtection="1">
      <alignment horizontal="center" vertical="center"/>
      <protection locked="0"/>
    </xf>
    <xf numFmtId="1" fontId="22" fillId="2" borderId="65" xfId="0" applyNumberFormat="1" applyFont="1" applyFill="1" applyBorder="1" applyAlignment="1" applyProtection="1">
      <alignment horizontal="center" vertical="center"/>
      <protection locked="0"/>
    </xf>
    <xf numFmtId="1" fontId="22" fillId="2" borderId="66" xfId="0" applyNumberFormat="1" applyFont="1" applyFill="1" applyBorder="1" applyAlignment="1" applyProtection="1">
      <alignment horizontal="center" vertical="center"/>
      <protection locked="0"/>
    </xf>
    <xf numFmtId="1" fontId="23" fillId="2" borderId="3" xfId="0" applyNumberFormat="1" applyFont="1" applyFill="1" applyBorder="1" applyAlignment="1" applyProtection="1">
      <alignment horizontal="center" vertical="center"/>
    </xf>
    <xf numFmtId="1" fontId="22" fillId="2" borderId="3" xfId="0" applyNumberFormat="1" applyFont="1" applyFill="1" applyBorder="1" applyAlignment="1" applyProtection="1">
      <alignment horizontal="center" vertical="center"/>
    </xf>
    <xf numFmtId="0" fontId="16" fillId="0" borderId="0" xfId="0" applyFont="1" applyFill="1" applyProtection="1">
      <protection locked="0"/>
    </xf>
    <xf numFmtId="0" fontId="17" fillId="0" borderId="0" xfId="0" applyFont="1" applyFill="1" applyProtection="1">
      <protection locked="0"/>
    </xf>
    <xf numFmtId="0" fontId="22" fillId="2" borderId="4" xfId="14" applyFont="1" applyFill="1" applyBorder="1" applyAlignment="1" applyProtection="1">
      <alignment horizontal="center" vertical="center" wrapText="1"/>
    </xf>
    <xf numFmtId="49" fontId="22" fillId="2" borderId="4" xfId="14" applyNumberFormat="1" applyFont="1" applyFill="1" applyBorder="1" applyAlignment="1" applyProtection="1">
      <alignment horizontal="center" vertical="center" wrapText="1"/>
    </xf>
    <xf numFmtId="49" fontId="22" fillId="2" borderId="51" xfId="14" applyNumberFormat="1" applyFont="1" applyFill="1" applyBorder="1" applyAlignment="1" applyProtection="1">
      <alignment horizontal="center" vertical="center" wrapText="1"/>
    </xf>
    <xf numFmtId="0" fontId="8" fillId="2" borderId="21" xfId="0" applyFont="1" applyFill="1" applyBorder="1" applyAlignment="1" applyProtection="1">
      <alignment horizontal="center" vertical="center"/>
      <protection locked="0"/>
    </xf>
    <xf numFmtId="0" fontId="8" fillId="2" borderId="19" xfId="0" applyFont="1" applyFill="1" applyBorder="1" applyAlignment="1" applyProtection="1">
      <alignment horizontal="center" vertical="center"/>
      <protection locked="0"/>
    </xf>
    <xf numFmtId="0" fontId="8" fillId="2" borderId="20" xfId="0" applyFont="1" applyFill="1" applyBorder="1" applyAlignment="1" applyProtection="1">
      <alignment horizontal="center" vertical="center"/>
      <protection locked="0"/>
    </xf>
    <xf numFmtId="0" fontId="23" fillId="2" borderId="14" xfId="14" applyFont="1" applyFill="1" applyBorder="1" applyAlignment="1" applyProtection="1">
      <alignment horizontal="right" vertical="center" wrapText="1"/>
    </xf>
    <xf numFmtId="0" fontId="14" fillId="2" borderId="0" xfId="0" applyFont="1" applyFill="1" applyBorder="1" applyAlignment="1" applyProtection="1">
      <alignment horizontal="center" vertical="center"/>
    </xf>
    <xf numFmtId="166" fontId="22" fillId="2" borderId="5" xfId="0" applyNumberFormat="1" applyFont="1" applyFill="1" applyBorder="1" applyAlignment="1" applyProtection="1">
      <alignment horizontal="center" vertical="center"/>
      <protection locked="0"/>
    </xf>
    <xf numFmtId="0" fontId="8" fillId="2" borderId="20" xfId="0" applyFont="1" applyFill="1" applyBorder="1" applyAlignment="1" applyProtection="1">
      <alignment horizontal="center" vertical="center"/>
    </xf>
    <xf numFmtId="166" fontId="22" fillId="2" borderId="26" xfId="0" applyNumberFormat="1" applyFont="1" applyFill="1" applyBorder="1" applyAlignment="1" applyProtection="1">
      <alignment horizontal="center" vertical="center"/>
      <protection locked="0"/>
    </xf>
    <xf numFmtId="1" fontId="14" fillId="2" borderId="14" xfId="0" applyNumberFormat="1" applyFont="1" applyFill="1" applyBorder="1" applyAlignment="1" applyProtection="1">
      <alignment horizontal="center" vertical="center"/>
    </xf>
    <xf numFmtId="165" fontId="14" fillId="2" borderId="14" xfId="0" applyNumberFormat="1" applyFont="1" applyFill="1" applyBorder="1" applyAlignment="1" applyProtection="1">
      <alignment horizontal="center" vertical="center"/>
    </xf>
    <xf numFmtId="1" fontId="14" fillId="2" borderId="40" xfId="0" applyNumberFormat="1" applyFont="1" applyFill="1" applyBorder="1" applyAlignment="1" applyProtection="1">
      <alignment horizontal="center" vertical="center"/>
    </xf>
    <xf numFmtId="1" fontId="14" fillId="2" borderId="0" xfId="0" applyNumberFormat="1" applyFont="1" applyFill="1" applyBorder="1" applyAlignment="1" applyProtection="1">
      <alignment horizontal="center" vertical="center"/>
    </xf>
    <xf numFmtId="0" fontId="14" fillId="2" borderId="30" xfId="0" applyFont="1" applyFill="1" applyBorder="1" applyAlignment="1" applyProtection="1">
      <alignment horizontal="center" vertical="center"/>
    </xf>
    <xf numFmtId="165" fontId="8" fillId="2" borderId="40" xfId="0" applyNumberFormat="1" applyFont="1" applyFill="1" applyBorder="1" applyAlignment="1" applyProtection="1">
      <alignment horizontal="center" vertical="center"/>
    </xf>
    <xf numFmtId="0" fontId="14" fillId="2" borderId="58" xfId="0" applyFont="1" applyFill="1" applyBorder="1" applyAlignment="1" applyProtection="1">
      <alignment horizontal="center" vertical="center"/>
    </xf>
    <xf numFmtId="1" fontId="21" fillId="2" borderId="58" xfId="0" applyNumberFormat="1" applyFont="1" applyFill="1" applyBorder="1" applyAlignment="1" applyProtection="1">
      <alignment horizontal="center" vertical="center"/>
    </xf>
    <xf numFmtId="0" fontId="20" fillId="0" borderId="0" xfId="13" applyFont="1" applyAlignment="1" applyProtection="1">
      <alignment vertical="top"/>
      <protection locked="0"/>
    </xf>
    <xf numFmtId="0" fontId="3" fillId="0" borderId="0" xfId="13" applyAlignment="1" applyProtection="1">
      <alignment horizontal="center"/>
      <protection locked="0"/>
    </xf>
    <xf numFmtId="0" fontId="24" fillId="0" borderId="0" xfId="13" applyFont="1" applyAlignment="1" applyProtection="1">
      <alignment horizontal="center" vertical="center"/>
      <protection locked="0"/>
    </xf>
    <xf numFmtId="0" fontId="2" fillId="0" borderId="71" xfId="13" applyFont="1" applyFill="1" applyBorder="1" applyAlignment="1" applyProtection="1">
      <alignment horizontal="center" vertical="center" textRotation="90"/>
    </xf>
    <xf numFmtId="0" fontId="18" fillId="0" borderId="2" xfId="13" applyFont="1" applyFill="1" applyBorder="1" applyAlignment="1" applyProtection="1">
      <alignment horizontal="center" vertical="center"/>
    </xf>
    <xf numFmtId="0" fontId="18" fillId="0" borderId="3" xfId="13" applyFont="1" applyFill="1" applyBorder="1" applyAlignment="1" applyProtection="1">
      <alignment horizontal="center" vertical="center"/>
    </xf>
    <xf numFmtId="0" fontId="18" fillId="0" borderId="12" xfId="13" applyFont="1" applyFill="1" applyBorder="1" applyAlignment="1" applyProtection="1">
      <alignment horizontal="center" vertical="center"/>
    </xf>
    <xf numFmtId="0" fontId="2" fillId="0" borderId="72" xfId="13" applyFont="1" applyFill="1" applyBorder="1" applyAlignment="1" applyProtection="1">
      <alignment horizontal="center" vertical="center" textRotation="90"/>
    </xf>
    <xf numFmtId="0" fontId="2" fillId="0" borderId="9" xfId="13" applyFont="1" applyFill="1" applyBorder="1" applyAlignment="1" applyProtection="1">
      <alignment horizontal="center" vertical="center"/>
    </xf>
    <xf numFmtId="0" fontId="2" fillId="0" borderId="10" xfId="13" applyFont="1" applyFill="1" applyBorder="1" applyAlignment="1" applyProtection="1">
      <alignment horizontal="center" vertical="center"/>
    </xf>
    <xf numFmtId="0" fontId="2" fillId="0" borderId="22" xfId="13" applyFont="1" applyFill="1" applyBorder="1" applyAlignment="1" applyProtection="1">
      <alignment horizontal="center" vertical="center"/>
    </xf>
    <xf numFmtId="0" fontId="2" fillId="0" borderId="73" xfId="13" applyFont="1" applyFill="1" applyBorder="1" applyAlignment="1" applyProtection="1">
      <alignment horizontal="center" vertical="center"/>
      <protection locked="0"/>
    </xf>
    <xf numFmtId="0" fontId="30" fillId="0" borderId="4" xfId="13" applyFont="1" applyFill="1" applyBorder="1" applyAlignment="1" applyProtection="1">
      <alignment horizontal="center" vertical="center"/>
      <protection locked="0"/>
    </xf>
    <xf numFmtId="0" fontId="30" fillId="0" borderId="5" xfId="13" applyFont="1" applyFill="1" applyBorder="1" applyAlignment="1" applyProtection="1">
      <alignment horizontal="center" vertical="center"/>
      <protection locked="0"/>
    </xf>
    <xf numFmtId="0" fontId="30" fillId="0" borderId="15" xfId="13" applyFont="1" applyFill="1" applyBorder="1" applyAlignment="1" applyProtection="1">
      <alignment horizontal="center" vertical="center"/>
      <protection locked="0"/>
    </xf>
    <xf numFmtId="0" fontId="2" fillId="0" borderId="72" xfId="13" applyFont="1" applyFill="1" applyBorder="1" applyAlignment="1" applyProtection="1">
      <alignment horizontal="center" vertical="center"/>
      <protection locked="0"/>
    </xf>
    <xf numFmtId="0" fontId="30" fillId="0" borderId="9" xfId="13" applyFont="1" applyFill="1" applyBorder="1" applyAlignment="1" applyProtection="1">
      <alignment horizontal="center" vertical="center"/>
      <protection locked="0"/>
    </xf>
    <xf numFmtId="0" fontId="30" fillId="0" borderId="10" xfId="13" applyFont="1" applyFill="1" applyBorder="1" applyAlignment="1" applyProtection="1">
      <alignment horizontal="center" vertical="center"/>
      <protection locked="0"/>
    </xf>
    <xf numFmtId="0" fontId="30" fillId="0" borderId="22" xfId="13" applyFont="1" applyFill="1" applyBorder="1" applyAlignment="1" applyProtection="1">
      <alignment horizontal="center" vertical="center"/>
      <protection locked="0"/>
    </xf>
    <xf numFmtId="0" fontId="18" fillId="0" borderId="0" xfId="13" applyFont="1" applyFill="1" applyAlignment="1" applyProtection="1">
      <alignment horizontal="left" vertical="center"/>
    </xf>
    <xf numFmtId="0" fontId="9" fillId="0" borderId="0" xfId="13" applyFont="1" applyFill="1" applyAlignment="1" applyProtection="1">
      <alignment horizontal="center" vertical="center"/>
    </xf>
    <xf numFmtId="0" fontId="24" fillId="0" borderId="5" xfId="13" applyFont="1" applyFill="1" applyBorder="1" applyAlignment="1" applyProtection="1">
      <alignment horizontal="center" vertical="center"/>
    </xf>
    <xf numFmtId="0" fontId="18" fillId="0" borderId="0" xfId="13" applyFont="1" applyFill="1" applyAlignment="1" applyProtection="1">
      <alignment vertical="top" wrapText="1"/>
    </xf>
    <xf numFmtId="0" fontId="3" fillId="0" borderId="0" xfId="13" applyFill="1" applyAlignment="1" applyProtection="1">
      <alignment horizontal="center" vertical="center"/>
    </xf>
    <xf numFmtId="0" fontId="19" fillId="0" borderId="5" xfId="13" applyFont="1" applyFill="1" applyBorder="1" applyAlignment="1" applyProtection="1">
      <alignment horizontal="center" vertical="center"/>
    </xf>
    <xf numFmtId="0" fontId="31" fillId="0" borderId="0" xfId="13" applyFont="1" applyAlignment="1" applyProtection="1">
      <protection locked="0"/>
    </xf>
    <xf numFmtId="0" fontId="31" fillId="0" borderId="0" xfId="13" applyFont="1" applyAlignment="1" applyProtection="1">
      <alignment horizontal="left"/>
      <protection locked="0"/>
    </xf>
    <xf numFmtId="0" fontId="30" fillId="2" borderId="5" xfId="13" applyFont="1" applyFill="1" applyBorder="1" applyAlignment="1" applyProtection="1">
      <alignment horizontal="center" vertical="center"/>
      <protection locked="0"/>
    </xf>
    <xf numFmtId="0" fontId="30" fillId="2" borderId="15" xfId="13" applyFont="1" applyFill="1" applyBorder="1" applyAlignment="1" applyProtection="1">
      <alignment horizontal="center" vertical="center"/>
      <protection locked="0"/>
    </xf>
    <xf numFmtId="0" fontId="30" fillId="2" borderId="4" xfId="13" applyFont="1" applyFill="1" applyBorder="1" applyAlignment="1" applyProtection="1">
      <alignment horizontal="center" vertical="center"/>
      <protection locked="0"/>
    </xf>
    <xf numFmtId="0" fontId="30" fillId="0" borderId="5" xfId="13" applyFont="1" applyFill="1" applyBorder="1" applyAlignment="1" applyProtection="1">
      <alignment horizontal="center" vertical="center"/>
    </xf>
    <xf numFmtId="0" fontId="30" fillId="0" borderId="0" xfId="13" applyFont="1" applyFill="1" applyBorder="1" applyAlignment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0" fontId="30" fillId="0" borderId="10" xfId="13" applyFont="1" applyFill="1" applyBorder="1" applyAlignment="1" applyProtection="1">
      <alignment horizontal="center" vertical="center" wrapText="1"/>
      <protection locked="0"/>
    </xf>
    <xf numFmtId="0" fontId="30" fillId="0" borderId="22" xfId="13" applyFont="1" applyFill="1" applyBorder="1" applyAlignment="1" applyProtection="1">
      <alignment horizontal="center" vertical="center" wrapText="1"/>
      <protection locked="0"/>
    </xf>
    <xf numFmtId="0" fontId="30" fillId="0" borderId="9" xfId="13" applyFont="1" applyFill="1" applyBorder="1" applyAlignment="1" applyProtection="1">
      <alignment horizontal="center" vertical="center" wrapText="1"/>
      <protection locked="0"/>
    </xf>
    <xf numFmtId="0" fontId="20" fillId="0" borderId="0" xfId="13" applyFont="1" applyFill="1" applyAlignment="1" applyProtection="1">
      <alignment vertical="top"/>
      <protection locked="0"/>
    </xf>
    <xf numFmtId="0" fontId="0" fillId="0" borderId="0" xfId="0" applyAlignment="1" applyProtection="1">
      <protection locked="0"/>
    </xf>
    <xf numFmtId="0" fontId="0" fillId="0" borderId="0" xfId="0" applyAlignment="1" applyProtection="1">
      <alignment horizontal="left"/>
      <protection locked="0"/>
    </xf>
    <xf numFmtId="0" fontId="18" fillId="0" borderId="57" xfId="13" applyFont="1" applyFill="1" applyBorder="1" applyAlignment="1" applyProtection="1">
      <alignment horizontal="center" vertical="center"/>
      <protection locked="0"/>
    </xf>
    <xf numFmtId="0" fontId="33" fillId="0" borderId="57" xfId="13" applyFont="1" applyFill="1" applyBorder="1" applyAlignment="1" applyProtection="1">
      <alignment horizontal="center" vertical="center"/>
      <protection locked="0"/>
    </xf>
    <xf numFmtId="0" fontId="30" fillId="0" borderId="57" xfId="13" applyFont="1" applyFill="1" applyBorder="1" applyAlignment="1" applyProtection="1">
      <alignment horizontal="center" vertical="center"/>
      <protection locked="0"/>
    </xf>
    <xf numFmtId="0" fontId="2" fillId="0" borderId="73" xfId="13" applyFont="1" applyFill="1" applyBorder="1" applyAlignment="1" applyProtection="1">
      <alignment horizontal="center" vertical="center"/>
    </xf>
    <xf numFmtId="0" fontId="20" fillId="0" borderId="4" xfId="13" applyFont="1" applyFill="1" applyBorder="1" applyAlignment="1" applyProtection="1">
      <alignment horizontal="center" vertical="center"/>
    </xf>
    <xf numFmtId="0" fontId="2" fillId="0" borderId="72" xfId="13" applyFont="1" applyFill="1" applyBorder="1" applyAlignment="1" applyProtection="1">
      <alignment horizontal="center" vertical="center"/>
    </xf>
    <xf numFmtId="0" fontId="20" fillId="0" borderId="9" xfId="13" applyFont="1" applyFill="1" applyBorder="1" applyAlignment="1" applyProtection="1">
      <alignment horizontal="center" vertical="center"/>
    </xf>
    <xf numFmtId="0" fontId="34" fillId="0" borderId="9" xfId="13" applyFont="1" applyFill="1" applyBorder="1" applyAlignment="1" applyProtection="1">
      <alignment horizontal="center" vertical="center"/>
    </xf>
    <xf numFmtId="0" fontId="9" fillId="0" borderId="0" xfId="13" applyFont="1" applyFill="1" applyAlignment="1" applyProtection="1">
      <alignment horizontal="center" vertical="center"/>
      <protection locked="0"/>
    </xf>
    <xf numFmtId="0" fontId="3" fillId="0" borderId="0" xfId="13" applyFill="1" applyAlignment="1" applyProtection="1">
      <alignment horizontal="center" vertical="center"/>
      <protection locked="0"/>
    </xf>
    <xf numFmtId="0" fontId="31" fillId="0" borderId="0" xfId="13" applyFont="1" applyFill="1" applyBorder="1" applyAlignment="1" applyProtection="1">
      <alignment wrapText="1"/>
      <protection locked="0"/>
    </xf>
    <xf numFmtId="0" fontId="31" fillId="0" borderId="0" xfId="13" applyFont="1" applyBorder="1" applyAlignment="1" applyProtection="1">
      <alignment horizontal="center"/>
      <protection locked="0"/>
    </xf>
    <xf numFmtId="0" fontId="20" fillId="0" borderId="66" xfId="13" applyFont="1" applyFill="1" applyBorder="1" applyAlignment="1" applyProtection="1">
      <alignment horizontal="center" vertical="center"/>
    </xf>
    <xf numFmtId="0" fontId="20" fillId="0" borderId="54" xfId="13" applyFont="1" applyFill="1" applyBorder="1" applyAlignment="1" applyProtection="1">
      <alignment horizontal="center" vertical="center"/>
    </xf>
    <xf numFmtId="0" fontId="20" fillId="0" borderId="61" xfId="13" applyFont="1" applyFill="1" applyBorder="1" applyAlignment="1" applyProtection="1">
      <alignment horizontal="center" vertical="center"/>
    </xf>
    <xf numFmtId="0" fontId="20" fillId="0" borderId="62" xfId="13" applyFont="1" applyFill="1" applyBorder="1" applyAlignment="1" applyProtection="1">
      <alignment horizontal="center" vertical="center"/>
    </xf>
    <xf numFmtId="0" fontId="20" fillId="0" borderId="72" xfId="13" applyFont="1" applyFill="1" applyBorder="1" applyAlignment="1" applyProtection="1">
      <alignment horizontal="center" vertical="center"/>
    </xf>
    <xf numFmtId="0" fontId="18" fillId="0" borderId="0" xfId="13" applyFont="1" applyFill="1" applyAlignment="1" applyProtection="1">
      <alignment horizontal="left" vertical="top" wrapText="1"/>
    </xf>
    <xf numFmtId="0" fontId="18" fillId="0" borderId="0" xfId="13" applyFont="1" applyFill="1" applyAlignment="1" applyProtection="1">
      <alignment vertical="top" wrapText="1"/>
    </xf>
    <xf numFmtId="0" fontId="21" fillId="0" borderId="0" xfId="0" applyFont="1" applyAlignment="1" applyProtection="1">
      <alignment horizontal="center" vertical="center"/>
    </xf>
    <xf numFmtId="0" fontId="23" fillId="0" borderId="0" xfId="0" applyFont="1" applyAlignment="1" applyProtection="1">
      <alignment horizontal="center" vertical="center"/>
    </xf>
    <xf numFmtId="0" fontId="2" fillId="0" borderId="71" xfId="13" applyFont="1" applyFill="1" applyBorder="1" applyAlignment="1" applyProtection="1">
      <alignment horizontal="center" vertical="center" textRotation="90"/>
    </xf>
    <xf numFmtId="0" fontId="2" fillId="0" borderId="72" xfId="13" applyFont="1" applyFill="1" applyBorder="1" applyAlignment="1" applyProtection="1">
      <alignment horizontal="center" vertical="center" textRotation="90"/>
    </xf>
    <xf numFmtId="49" fontId="32" fillId="0" borderId="74" xfId="13" applyNumberFormat="1" applyFont="1" applyFill="1" applyBorder="1" applyAlignment="1" applyProtection="1">
      <alignment horizontal="center" vertical="center" wrapText="1"/>
    </xf>
    <xf numFmtId="49" fontId="32" fillId="0" borderId="53" xfId="13" applyNumberFormat="1" applyFont="1" applyFill="1" applyBorder="1" applyAlignment="1" applyProtection="1">
      <alignment horizontal="center" vertical="center" wrapText="1"/>
    </xf>
    <xf numFmtId="49" fontId="32" fillId="0" borderId="75" xfId="13" applyNumberFormat="1" applyFont="1" applyFill="1" applyBorder="1" applyAlignment="1" applyProtection="1">
      <alignment horizontal="center" vertical="center" wrapText="1"/>
    </xf>
    <xf numFmtId="49" fontId="32" fillId="0" borderId="61" xfId="13" applyNumberFormat="1" applyFont="1" applyFill="1" applyBorder="1" applyAlignment="1" applyProtection="1">
      <alignment horizontal="center" vertical="center" wrapText="1"/>
    </xf>
    <xf numFmtId="49" fontId="32" fillId="0" borderId="76" xfId="13" applyNumberFormat="1" applyFont="1" applyFill="1" applyBorder="1" applyAlignment="1" applyProtection="1">
      <alignment horizontal="center" vertical="center" wrapText="1"/>
    </xf>
    <xf numFmtId="49" fontId="32" fillId="0" borderId="62" xfId="13" applyNumberFormat="1" applyFont="1" applyFill="1" applyBorder="1" applyAlignment="1" applyProtection="1">
      <alignment horizontal="center" vertical="center" wrapText="1"/>
    </xf>
    <xf numFmtId="0" fontId="31" fillId="0" borderId="0" xfId="13" applyFont="1" applyAlignment="1" applyProtection="1">
      <alignment horizontal="left"/>
    </xf>
    <xf numFmtId="0" fontId="30" fillId="0" borderId="7" xfId="13" applyFont="1" applyFill="1" applyBorder="1" applyAlignment="1" applyProtection="1">
      <alignment horizontal="left"/>
      <protection locked="0"/>
    </xf>
    <xf numFmtId="0" fontId="31" fillId="0" borderId="0" xfId="13" applyFont="1" applyFill="1" applyAlignment="1" applyProtection="1">
      <alignment horizontal="left"/>
    </xf>
    <xf numFmtId="0" fontId="19" fillId="0" borderId="7" xfId="13" applyFont="1" applyFill="1" applyBorder="1" applyAlignment="1" applyProtection="1">
      <alignment horizontal="left"/>
      <protection locked="0"/>
    </xf>
    <xf numFmtId="0" fontId="30" fillId="0" borderId="11" xfId="13" applyFont="1" applyFill="1" applyBorder="1" applyAlignment="1" applyProtection="1">
      <alignment horizontal="left"/>
      <protection locked="0"/>
    </xf>
    <xf numFmtId="0" fontId="31" fillId="0" borderId="0" xfId="13" applyFont="1" applyAlignment="1" applyProtection="1">
      <alignment horizontal="left" wrapText="1"/>
    </xf>
    <xf numFmtId="0" fontId="30" fillId="0" borderId="11" xfId="13" applyFont="1" applyFill="1" applyBorder="1" applyAlignment="1" applyProtection="1">
      <alignment horizontal="left" wrapText="1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26" fillId="0" borderId="0" xfId="0" applyFont="1" applyAlignment="1" applyProtection="1">
      <alignment horizontal="center" vertical="center"/>
      <protection locked="0"/>
    </xf>
    <xf numFmtId="0" fontId="27" fillId="0" borderId="0" xfId="13" applyFont="1" applyAlignment="1" applyProtection="1">
      <alignment horizontal="center" vertical="center"/>
      <protection locked="0"/>
    </xf>
    <xf numFmtId="0" fontId="28" fillId="0" borderId="0" xfId="0" applyFont="1" applyAlignment="1" applyProtection="1">
      <alignment horizontal="center" vertical="center"/>
      <protection locked="0"/>
    </xf>
    <xf numFmtId="0" fontId="29" fillId="0" borderId="0" xfId="0" applyFont="1" applyAlignment="1" applyProtection="1">
      <alignment horizontal="center" vertical="center"/>
      <protection locked="0"/>
    </xf>
    <xf numFmtId="0" fontId="14" fillId="2" borderId="0" xfId="0" applyFont="1" applyFill="1" applyBorder="1" applyAlignment="1" applyProtection="1">
      <alignment horizontal="right" vertical="center"/>
    </xf>
    <xf numFmtId="0" fontId="14" fillId="2" borderId="0" xfId="0" applyFont="1" applyFill="1" applyBorder="1" applyAlignment="1" applyProtection="1">
      <alignment horizontal="center" vertical="center"/>
    </xf>
    <xf numFmtId="1" fontId="21" fillId="2" borderId="39" xfId="0" applyNumberFormat="1" applyFont="1" applyFill="1" applyBorder="1" applyAlignment="1" applyProtection="1">
      <alignment horizontal="left" vertical="center"/>
    </xf>
    <xf numFmtId="1" fontId="21" fillId="2" borderId="40" xfId="0" applyNumberFormat="1" applyFont="1" applyFill="1" applyBorder="1" applyAlignment="1" applyProtection="1">
      <alignment horizontal="left" vertical="center"/>
    </xf>
    <xf numFmtId="1" fontId="21" fillId="2" borderId="56" xfId="0" applyNumberFormat="1" applyFont="1" applyFill="1" applyBorder="1" applyAlignment="1" applyProtection="1">
      <alignment horizontal="left" vertical="center"/>
    </xf>
    <xf numFmtId="0" fontId="18" fillId="0" borderId="2" xfId="0" applyFont="1" applyFill="1" applyBorder="1" applyAlignment="1" applyProtection="1">
      <alignment horizontal="center" vertical="center" textRotation="90"/>
    </xf>
    <xf numFmtId="0" fontId="18" fillId="0" borderId="4" xfId="0" applyFont="1" applyFill="1" applyBorder="1" applyAlignment="1" applyProtection="1">
      <alignment horizontal="center" vertical="center" textRotation="90"/>
    </xf>
    <xf numFmtId="0" fontId="18" fillId="0" borderId="9" xfId="0" applyFont="1" applyFill="1" applyBorder="1" applyAlignment="1" applyProtection="1">
      <alignment horizontal="center" vertical="center" textRotation="90"/>
    </xf>
    <xf numFmtId="0" fontId="22" fillId="2" borderId="51" xfId="14" applyNumberFormat="1" applyFont="1" applyFill="1" applyBorder="1" applyAlignment="1" applyProtection="1">
      <alignment horizontal="center" vertical="center" wrapText="1"/>
    </xf>
    <xf numFmtId="0" fontId="22" fillId="2" borderId="53" xfId="14" applyNumberFormat="1" applyFont="1" applyFill="1" applyBorder="1" applyAlignment="1" applyProtection="1">
      <alignment horizontal="center" vertical="center" wrapText="1"/>
    </xf>
    <xf numFmtId="0" fontId="19" fillId="0" borderId="12" xfId="0" applyFont="1" applyFill="1" applyBorder="1" applyAlignment="1" applyProtection="1">
      <alignment horizontal="center" vertical="center"/>
    </xf>
    <xf numFmtId="0" fontId="19" fillId="0" borderId="15" xfId="0" applyFont="1" applyFill="1" applyBorder="1" applyAlignment="1" applyProtection="1">
      <alignment horizontal="center" vertical="center"/>
    </xf>
    <xf numFmtId="0" fontId="19" fillId="0" borderId="22" xfId="0" applyFont="1" applyFill="1" applyBorder="1" applyAlignment="1" applyProtection="1">
      <alignment horizontal="center" vertical="center"/>
    </xf>
    <xf numFmtId="0" fontId="22" fillId="2" borderId="52" xfId="0" applyFont="1" applyFill="1" applyBorder="1" applyAlignment="1" applyProtection="1">
      <alignment horizontal="left" vertical="center" wrapText="1"/>
      <protection locked="0"/>
    </xf>
    <xf numFmtId="0" fontId="22" fillId="2" borderId="54" xfId="0" applyFont="1" applyFill="1" applyBorder="1" applyAlignment="1" applyProtection="1">
      <alignment horizontal="left" vertical="center" wrapText="1"/>
      <protection locked="0"/>
    </xf>
    <xf numFmtId="0" fontId="20" fillId="0" borderId="15" xfId="0" applyFont="1" applyFill="1" applyBorder="1" applyAlignment="1" applyProtection="1">
      <alignment horizontal="center" vertical="justify" textRotation="90"/>
    </xf>
    <xf numFmtId="0" fontId="20" fillId="0" borderId="22" xfId="0" applyFont="1" applyFill="1" applyBorder="1" applyAlignment="1" applyProtection="1">
      <alignment horizontal="center" vertical="justify" textRotation="90"/>
    </xf>
    <xf numFmtId="0" fontId="8" fillId="2" borderId="52" xfId="0" applyFont="1" applyFill="1" applyBorder="1" applyAlignment="1" applyProtection="1">
      <alignment horizontal="center" vertical="center"/>
    </xf>
    <xf numFmtId="0" fontId="8" fillId="2" borderId="54" xfId="0" applyFont="1" applyFill="1" applyBorder="1" applyAlignment="1" applyProtection="1">
      <alignment horizontal="center" vertical="center"/>
    </xf>
    <xf numFmtId="1" fontId="20" fillId="0" borderId="4" xfId="0" applyNumberFormat="1" applyFont="1" applyFill="1" applyBorder="1" applyAlignment="1" applyProtection="1">
      <alignment horizontal="center" textRotation="90" wrapText="1"/>
    </xf>
    <xf numFmtId="1" fontId="20" fillId="0" borderId="9" xfId="0" applyNumberFormat="1" applyFont="1" applyFill="1" applyBorder="1" applyAlignment="1" applyProtection="1">
      <alignment horizontal="center" textRotation="90" wrapText="1"/>
    </xf>
    <xf numFmtId="0" fontId="22" fillId="2" borderId="51" xfId="0" applyFont="1" applyFill="1" applyBorder="1" applyAlignment="1" applyProtection="1">
      <alignment horizontal="center" vertical="center"/>
    </xf>
    <xf numFmtId="0" fontId="22" fillId="2" borderId="65" xfId="0" applyFont="1" applyFill="1" applyBorder="1" applyAlignment="1" applyProtection="1">
      <alignment horizontal="center" vertical="center"/>
    </xf>
    <xf numFmtId="0" fontId="20" fillId="0" borderId="5" xfId="0" applyFont="1" applyFill="1" applyBorder="1" applyAlignment="1" applyProtection="1">
      <alignment horizontal="center" textRotation="90" wrapText="1"/>
    </xf>
    <xf numFmtId="0" fontId="20" fillId="0" borderId="10" xfId="0" applyFont="1" applyFill="1" applyBorder="1" applyAlignment="1" applyProtection="1">
      <alignment horizontal="center" textRotation="90" wrapText="1"/>
    </xf>
    <xf numFmtId="1" fontId="22" fillId="2" borderId="26" xfId="0" applyNumberFormat="1" applyFont="1" applyFill="1" applyBorder="1" applyAlignment="1" applyProtection="1">
      <alignment horizontal="center" vertical="center"/>
    </xf>
    <xf numFmtId="1" fontId="22" fillId="2" borderId="66" xfId="0" applyNumberFormat="1" applyFont="1" applyFill="1" applyBorder="1" applyAlignment="1" applyProtection="1">
      <alignment horizontal="center" vertical="center"/>
    </xf>
    <xf numFmtId="1" fontId="20" fillId="0" borderId="26" xfId="0" applyNumberFormat="1" applyFont="1" applyFill="1" applyBorder="1" applyAlignment="1" applyProtection="1">
      <alignment horizontal="center" textRotation="90" wrapText="1"/>
    </xf>
    <xf numFmtId="1" fontId="20" fillId="0" borderId="59" xfId="0" applyNumberFormat="1" applyFont="1" applyFill="1" applyBorder="1" applyAlignment="1" applyProtection="1">
      <alignment horizontal="center" textRotation="90" wrapText="1"/>
    </xf>
    <xf numFmtId="1" fontId="20" fillId="0" borderId="61" xfId="0" applyNumberFormat="1" applyFont="1" applyFill="1" applyBorder="1" applyAlignment="1" applyProtection="1">
      <alignment horizontal="center" textRotation="90" wrapText="1"/>
    </xf>
    <xf numFmtId="1" fontId="14" fillId="2" borderId="68" xfId="0" applyNumberFormat="1" applyFont="1" applyFill="1" applyBorder="1" applyAlignment="1" applyProtection="1">
      <alignment horizontal="center" vertical="center" textRotation="90"/>
    </xf>
    <xf numFmtId="1" fontId="14" fillId="2" borderId="69" xfId="0" applyNumberFormat="1" applyFont="1" applyFill="1" applyBorder="1" applyAlignment="1" applyProtection="1">
      <alignment horizontal="center" vertical="center" textRotation="90"/>
    </xf>
    <xf numFmtId="1" fontId="14" fillId="2" borderId="70" xfId="0" applyNumberFormat="1" applyFont="1" applyFill="1" applyBorder="1" applyAlignment="1" applyProtection="1">
      <alignment horizontal="center" vertical="center" textRotation="90"/>
    </xf>
    <xf numFmtId="1" fontId="13" fillId="0" borderId="5" xfId="0" applyNumberFormat="1" applyFont="1" applyFill="1" applyBorder="1" applyAlignment="1" applyProtection="1">
      <alignment horizontal="center" textRotation="90" wrapText="1"/>
    </xf>
    <xf numFmtId="1" fontId="13" fillId="0" borderId="10" xfId="0" applyNumberFormat="1" applyFont="1" applyFill="1" applyBorder="1" applyAlignment="1" applyProtection="1">
      <alignment horizontal="center" textRotation="90" wrapText="1"/>
    </xf>
    <xf numFmtId="0" fontId="22" fillId="2" borderId="26" xfId="0" applyFont="1" applyFill="1" applyBorder="1" applyAlignment="1" applyProtection="1">
      <alignment horizontal="center" vertical="center"/>
      <protection locked="0"/>
    </xf>
    <xf numFmtId="0" fontId="22" fillId="2" borderId="66" xfId="0" applyFont="1" applyFill="1" applyBorder="1" applyAlignment="1" applyProtection="1">
      <alignment horizontal="center" vertical="center"/>
      <protection locked="0"/>
    </xf>
    <xf numFmtId="1" fontId="13" fillId="0" borderId="5" xfId="0" applyNumberFormat="1" applyFont="1" applyFill="1" applyBorder="1" applyAlignment="1" applyProtection="1">
      <alignment horizontal="center" vertical="justify" textRotation="90" wrapText="1"/>
    </xf>
    <xf numFmtId="1" fontId="13" fillId="0" borderId="10" xfId="0" applyNumberFormat="1" applyFont="1" applyFill="1" applyBorder="1" applyAlignment="1" applyProtection="1">
      <alignment horizontal="center" vertical="justify" textRotation="90" wrapText="1"/>
    </xf>
    <xf numFmtId="1" fontId="20" fillId="0" borderId="52" xfId="0" applyNumberFormat="1" applyFont="1" applyFill="1" applyBorder="1" applyAlignment="1" applyProtection="1">
      <alignment horizontal="center" textRotation="90" wrapText="1"/>
    </xf>
    <xf numFmtId="1" fontId="20" fillId="0" borderId="60" xfId="0" applyNumberFormat="1" applyFont="1" applyFill="1" applyBorder="1" applyAlignment="1" applyProtection="1">
      <alignment horizontal="center" textRotation="90" wrapText="1"/>
    </xf>
    <xf numFmtId="1" fontId="20" fillId="0" borderId="62" xfId="0" applyNumberFormat="1" applyFont="1" applyFill="1" applyBorder="1" applyAlignment="1" applyProtection="1">
      <alignment horizontal="center" textRotation="90" wrapText="1"/>
    </xf>
    <xf numFmtId="1" fontId="14" fillId="2" borderId="39" xfId="0" applyNumberFormat="1" applyFont="1" applyFill="1" applyBorder="1" applyAlignment="1" applyProtection="1">
      <alignment horizontal="right" vertical="center"/>
    </xf>
    <xf numFmtId="1" fontId="14" fillId="2" borderId="40" xfId="0" applyNumberFormat="1" applyFont="1" applyFill="1" applyBorder="1" applyAlignment="1" applyProtection="1">
      <alignment horizontal="right" vertical="center"/>
    </xf>
    <xf numFmtId="1" fontId="14" fillId="2" borderId="56" xfId="0" applyNumberFormat="1" applyFont="1" applyFill="1" applyBorder="1" applyAlignment="1" applyProtection="1">
      <alignment horizontal="right" vertical="center"/>
    </xf>
    <xf numFmtId="0" fontId="8" fillId="2" borderId="65" xfId="14" applyFont="1" applyFill="1" applyBorder="1" applyAlignment="1" applyProtection="1">
      <alignment horizontal="center" vertical="center" wrapText="1"/>
    </xf>
    <xf numFmtId="0" fontId="8" fillId="2" borderId="66" xfId="14" applyFont="1" applyFill="1" applyBorder="1" applyAlignment="1" applyProtection="1">
      <alignment horizontal="center" vertical="center" wrapText="1"/>
    </xf>
    <xf numFmtId="0" fontId="8" fillId="2" borderId="54" xfId="14" applyFont="1" applyFill="1" applyBorder="1" applyAlignment="1" applyProtection="1">
      <alignment horizontal="center" vertical="center" wrapText="1"/>
    </xf>
    <xf numFmtId="0" fontId="23" fillId="2" borderId="39" xfId="0" applyFont="1" applyFill="1" applyBorder="1" applyAlignment="1" applyProtection="1">
      <alignment horizontal="right" vertical="center"/>
    </xf>
    <xf numFmtId="0" fontId="23" fillId="2" borderId="56" xfId="0" applyFont="1" applyFill="1" applyBorder="1" applyAlignment="1" applyProtection="1">
      <alignment horizontal="right" vertical="center"/>
    </xf>
    <xf numFmtId="0" fontId="23" fillId="2" borderId="39" xfId="0" applyNumberFormat="1" applyFont="1" applyFill="1" applyBorder="1" applyAlignment="1" applyProtection="1">
      <alignment horizontal="center" vertical="center"/>
    </xf>
    <xf numFmtId="0" fontId="23" fillId="2" borderId="40" xfId="0" applyNumberFormat="1" applyFont="1" applyFill="1" applyBorder="1" applyAlignment="1" applyProtection="1">
      <alignment horizontal="center" vertical="center"/>
    </xf>
    <xf numFmtId="0" fontId="23" fillId="2" borderId="56" xfId="0" applyNumberFormat="1" applyFont="1" applyFill="1" applyBorder="1" applyAlignment="1" applyProtection="1">
      <alignment horizontal="center" vertical="center"/>
    </xf>
    <xf numFmtId="0" fontId="8" fillId="2" borderId="57" xfId="0" applyFont="1" applyFill="1" applyBorder="1" applyAlignment="1" applyProtection="1">
      <alignment horizontal="center" vertical="center"/>
    </xf>
    <xf numFmtId="0" fontId="8" fillId="2" borderId="0" xfId="0" applyFont="1" applyFill="1" applyBorder="1" applyAlignment="1" applyProtection="1">
      <alignment horizontal="center" vertical="center"/>
    </xf>
    <xf numFmtId="0" fontId="8" fillId="2" borderId="30" xfId="0" applyFont="1" applyFill="1" applyBorder="1" applyAlignment="1" applyProtection="1">
      <alignment horizontal="center" vertical="center"/>
    </xf>
    <xf numFmtId="0" fontId="21" fillId="2" borderId="58" xfId="14" applyFont="1" applyFill="1" applyBorder="1" applyAlignment="1" applyProtection="1">
      <alignment horizontal="right" vertical="center" wrapText="1"/>
    </xf>
    <xf numFmtId="0" fontId="23" fillId="2" borderId="58" xfId="0" applyFont="1" applyFill="1" applyBorder="1" applyAlignment="1" applyProtection="1">
      <alignment horizontal="center" vertical="center"/>
    </xf>
    <xf numFmtId="0" fontId="21" fillId="2" borderId="39" xfId="0" applyFont="1" applyFill="1" applyBorder="1" applyAlignment="1" applyProtection="1">
      <alignment horizontal="center" vertical="center"/>
    </xf>
    <xf numFmtId="0" fontId="21" fillId="2" borderId="40" xfId="0" applyFont="1" applyFill="1" applyBorder="1" applyAlignment="1" applyProtection="1">
      <alignment horizontal="center" vertical="center"/>
    </xf>
    <xf numFmtId="0" fontId="21" fillId="2" borderId="56" xfId="0" applyFont="1" applyFill="1" applyBorder="1" applyAlignment="1" applyProtection="1">
      <alignment horizontal="center" vertical="center"/>
    </xf>
    <xf numFmtId="0" fontId="21" fillId="2" borderId="46" xfId="0" applyFont="1" applyFill="1" applyBorder="1" applyAlignment="1" applyProtection="1">
      <alignment horizontal="center" vertical="center"/>
    </xf>
    <xf numFmtId="0" fontId="21" fillId="2" borderId="47" xfId="0" applyFont="1" applyFill="1" applyBorder="1" applyAlignment="1" applyProtection="1">
      <alignment horizontal="center" vertical="center"/>
    </xf>
    <xf numFmtId="0" fontId="21" fillId="2" borderId="67" xfId="0" applyFont="1" applyFill="1" applyBorder="1" applyAlignment="1" applyProtection="1">
      <alignment horizontal="center" vertical="center"/>
    </xf>
    <xf numFmtId="0" fontId="23" fillId="2" borderId="43" xfId="0" applyFont="1" applyFill="1" applyBorder="1" applyAlignment="1" applyProtection="1">
      <alignment horizontal="right" vertical="center"/>
    </xf>
    <xf numFmtId="0" fontId="23" fillId="2" borderId="44" xfId="0" applyFont="1" applyFill="1" applyBorder="1" applyAlignment="1" applyProtection="1">
      <alignment horizontal="right" vertical="center"/>
    </xf>
    <xf numFmtId="0" fontId="23" fillId="2" borderId="43" xfId="0" applyNumberFormat="1" applyFont="1" applyFill="1" applyBorder="1" applyAlignment="1" applyProtection="1">
      <alignment horizontal="center" vertical="center"/>
    </xf>
    <xf numFmtId="0" fontId="23" fillId="2" borderId="36" xfId="0" applyNumberFormat="1" applyFont="1" applyFill="1" applyBorder="1" applyAlignment="1" applyProtection="1">
      <alignment horizontal="center" vertical="center"/>
    </xf>
    <xf numFmtId="0" fontId="23" fillId="2" borderId="45" xfId="0" applyNumberFormat="1" applyFont="1" applyFill="1" applyBorder="1" applyAlignment="1" applyProtection="1">
      <alignment horizontal="center" vertical="center"/>
    </xf>
    <xf numFmtId="0" fontId="23" fillId="2" borderId="35" xfId="0" applyNumberFormat="1" applyFont="1" applyFill="1" applyBorder="1" applyAlignment="1" applyProtection="1">
      <alignment horizontal="center" vertical="center"/>
    </xf>
    <xf numFmtId="0" fontId="8" fillId="2" borderId="39" xfId="0" applyFont="1" applyFill="1" applyBorder="1" applyAlignment="1" applyProtection="1">
      <alignment horizontal="center" vertical="center"/>
    </xf>
    <xf numFmtId="0" fontId="8" fillId="2" borderId="40" xfId="0" applyFont="1" applyFill="1" applyBorder="1" applyAlignment="1" applyProtection="1">
      <alignment horizontal="center" vertical="center"/>
    </xf>
    <xf numFmtId="0" fontId="8" fillId="2" borderId="56" xfId="0" applyFont="1" applyFill="1" applyBorder="1" applyAlignment="1" applyProtection="1">
      <alignment horizontal="center" vertical="center"/>
    </xf>
    <xf numFmtId="0" fontId="8" fillId="2" borderId="48" xfId="0" applyFont="1" applyFill="1" applyBorder="1" applyAlignment="1" applyProtection="1">
      <alignment horizontal="center" vertical="center"/>
    </xf>
    <xf numFmtId="0" fontId="8" fillId="2" borderId="14" xfId="0" applyFont="1" applyFill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center" vertical="center"/>
    </xf>
    <xf numFmtId="0" fontId="23" fillId="2" borderId="58" xfId="0" applyNumberFormat="1" applyFont="1" applyFill="1" applyBorder="1" applyAlignment="1" applyProtection="1">
      <alignment horizontal="center" vertical="center"/>
    </xf>
    <xf numFmtId="1" fontId="22" fillId="2" borderId="52" xfId="0" applyNumberFormat="1" applyFont="1" applyFill="1" applyBorder="1" applyAlignment="1" applyProtection="1">
      <alignment horizontal="center" vertical="center"/>
    </xf>
    <xf numFmtId="1" fontId="22" fillId="2" borderId="54" xfId="0" applyNumberFormat="1" applyFont="1" applyFill="1" applyBorder="1" applyAlignment="1" applyProtection="1">
      <alignment horizontal="center" vertical="center"/>
    </xf>
    <xf numFmtId="1" fontId="22" fillId="2" borderId="51" xfId="0" applyNumberFormat="1" applyFont="1" applyFill="1" applyBorder="1" applyAlignment="1" applyProtection="1">
      <alignment horizontal="center" vertical="center"/>
      <protection locked="0"/>
    </xf>
    <xf numFmtId="1" fontId="22" fillId="2" borderId="65" xfId="0" applyNumberFormat="1" applyFont="1" applyFill="1" applyBorder="1" applyAlignment="1" applyProtection="1">
      <alignment horizontal="center" vertical="center"/>
      <protection locked="0"/>
    </xf>
    <xf numFmtId="1" fontId="22" fillId="2" borderId="26" xfId="0" applyNumberFormat="1" applyFont="1" applyFill="1" applyBorder="1" applyAlignment="1" applyProtection="1">
      <alignment horizontal="center" vertical="center"/>
      <protection locked="0"/>
    </xf>
    <xf numFmtId="1" fontId="22" fillId="2" borderId="66" xfId="0" applyNumberFormat="1" applyFont="1" applyFill="1" applyBorder="1" applyAlignment="1" applyProtection="1">
      <alignment horizontal="center" vertical="center"/>
      <protection locked="0"/>
    </xf>
    <xf numFmtId="1" fontId="22" fillId="2" borderId="52" xfId="0" applyNumberFormat="1" applyFont="1" applyFill="1" applyBorder="1" applyAlignment="1" applyProtection="1">
      <alignment horizontal="center" vertical="center"/>
      <protection locked="0"/>
    </xf>
    <xf numFmtId="1" fontId="22" fillId="2" borderId="54" xfId="0" applyNumberFormat="1" applyFont="1" applyFill="1" applyBorder="1" applyAlignment="1" applyProtection="1">
      <alignment horizontal="center" vertical="center"/>
      <protection locked="0"/>
    </xf>
    <xf numFmtId="0" fontId="14" fillId="2" borderId="36" xfId="0" applyNumberFormat="1" applyFont="1" applyFill="1" applyBorder="1" applyAlignment="1" applyProtection="1">
      <alignment horizontal="center" vertical="center"/>
    </xf>
    <xf numFmtId="0" fontId="14" fillId="2" borderId="45" xfId="0" applyNumberFormat="1" applyFont="1" applyFill="1" applyBorder="1" applyAlignment="1" applyProtection="1">
      <alignment horizontal="center" vertical="center"/>
    </xf>
    <xf numFmtId="0" fontId="14" fillId="2" borderId="35" xfId="0" applyNumberFormat="1" applyFont="1" applyFill="1" applyBorder="1" applyAlignment="1" applyProtection="1">
      <alignment horizontal="center" vertical="center"/>
    </xf>
    <xf numFmtId="0" fontId="21" fillId="2" borderId="42" xfId="0" applyFont="1" applyFill="1" applyBorder="1" applyAlignment="1" applyProtection="1">
      <alignment horizontal="center" vertical="center"/>
    </xf>
    <xf numFmtId="0" fontId="21" fillId="2" borderId="7" xfId="0" applyFont="1" applyFill="1" applyBorder="1" applyAlignment="1" applyProtection="1">
      <alignment horizontal="center" vertical="center"/>
    </xf>
    <xf numFmtId="0" fontId="18" fillId="0" borderId="9" xfId="0" applyFont="1" applyFill="1" applyBorder="1" applyAlignment="1" applyProtection="1">
      <alignment horizontal="center" vertical="center"/>
    </xf>
    <xf numFmtId="0" fontId="18" fillId="0" borderId="10" xfId="0" applyFont="1" applyFill="1" applyBorder="1" applyAlignment="1" applyProtection="1">
      <alignment horizontal="center" vertical="center"/>
    </xf>
    <xf numFmtId="0" fontId="18" fillId="0" borderId="22" xfId="0" applyFont="1" applyFill="1" applyBorder="1" applyAlignment="1" applyProtection="1">
      <alignment horizontal="center" vertical="center"/>
    </xf>
    <xf numFmtId="0" fontId="18" fillId="0" borderId="39" xfId="0" applyFont="1" applyFill="1" applyBorder="1" applyAlignment="1" applyProtection="1">
      <alignment horizontal="center" vertical="center"/>
    </xf>
    <xf numFmtId="0" fontId="18" fillId="0" borderId="40" xfId="0" applyFont="1" applyFill="1" applyBorder="1" applyAlignment="1" applyProtection="1">
      <alignment horizontal="center" vertical="center"/>
    </xf>
    <xf numFmtId="0" fontId="18" fillId="0" borderId="41" xfId="0" applyFont="1" applyFill="1" applyBorder="1" applyAlignment="1" applyProtection="1">
      <alignment horizontal="center" vertical="center"/>
    </xf>
    <xf numFmtId="0" fontId="18" fillId="0" borderId="38" xfId="0" applyFont="1" applyFill="1" applyBorder="1" applyAlignment="1" applyProtection="1">
      <alignment horizontal="center" vertical="center"/>
    </xf>
    <xf numFmtId="0" fontId="21" fillId="0" borderId="39" xfId="14" applyFont="1" applyFill="1" applyBorder="1" applyAlignment="1" applyProtection="1">
      <alignment horizontal="center" vertical="center" wrapText="1"/>
    </xf>
    <xf numFmtId="0" fontId="21" fillId="0" borderId="40" xfId="14" applyFont="1" applyFill="1" applyBorder="1" applyAlignment="1" applyProtection="1">
      <alignment horizontal="center" vertical="center" wrapText="1"/>
    </xf>
    <xf numFmtId="0" fontId="21" fillId="0" borderId="56" xfId="14" applyFont="1" applyFill="1" applyBorder="1" applyAlignment="1" applyProtection="1">
      <alignment horizontal="center" vertical="center" wrapText="1"/>
    </xf>
    <xf numFmtId="0" fontId="21" fillId="0" borderId="39" xfId="0" applyFont="1" applyFill="1" applyBorder="1" applyAlignment="1" applyProtection="1">
      <alignment horizontal="center" vertical="center"/>
    </xf>
    <xf numFmtId="0" fontId="21" fillId="0" borderId="40" xfId="0" applyFont="1" applyFill="1" applyBorder="1" applyAlignment="1" applyProtection="1">
      <alignment horizontal="center" vertical="center"/>
    </xf>
    <xf numFmtId="0" fontId="21" fillId="0" borderId="56" xfId="0" applyFont="1" applyFill="1" applyBorder="1" applyAlignment="1" applyProtection="1">
      <alignment horizontal="center" vertical="center"/>
    </xf>
    <xf numFmtId="0" fontId="20" fillId="0" borderId="4" xfId="0" applyFont="1" applyFill="1" applyBorder="1" applyAlignment="1" applyProtection="1">
      <alignment horizontal="center" textRotation="90"/>
    </xf>
    <xf numFmtId="0" fontId="20" fillId="0" borderId="5" xfId="0" applyFont="1" applyFill="1" applyBorder="1" applyAlignment="1" applyProtection="1">
      <alignment horizontal="center" textRotation="90"/>
    </xf>
    <xf numFmtId="0" fontId="20" fillId="0" borderId="9" xfId="0" applyFont="1" applyFill="1" applyBorder="1" applyAlignment="1" applyProtection="1">
      <alignment horizontal="center" textRotation="90"/>
    </xf>
    <xf numFmtId="0" fontId="20" fillId="0" borderId="10" xfId="0" applyFont="1" applyFill="1" applyBorder="1" applyAlignment="1" applyProtection="1">
      <alignment horizontal="center" textRotation="90"/>
    </xf>
    <xf numFmtId="0" fontId="10" fillId="0" borderId="35" xfId="0" applyFont="1" applyFill="1" applyBorder="1" applyAlignment="1" applyProtection="1">
      <alignment horizontal="center" vertical="center"/>
    </xf>
    <xf numFmtId="0" fontId="10" fillId="0" borderId="36" xfId="0" applyFont="1" applyFill="1" applyBorder="1" applyAlignment="1" applyProtection="1">
      <alignment horizontal="center" vertical="center"/>
    </xf>
    <xf numFmtId="0" fontId="10" fillId="0" borderId="45" xfId="0" applyFont="1" applyFill="1" applyBorder="1" applyAlignment="1" applyProtection="1">
      <alignment horizontal="center" vertical="center"/>
    </xf>
    <xf numFmtId="0" fontId="5" fillId="0" borderId="2" xfId="0" applyFont="1" applyFill="1" applyBorder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center" vertical="center"/>
    </xf>
    <xf numFmtId="0" fontId="5" fillId="0" borderId="12" xfId="0" applyFont="1" applyFill="1" applyBorder="1" applyAlignment="1" applyProtection="1">
      <alignment horizontal="center" vertical="center"/>
    </xf>
    <xf numFmtId="1" fontId="13" fillId="0" borderId="42" xfId="0" applyNumberFormat="1" applyFont="1" applyFill="1" applyBorder="1" applyAlignment="1" applyProtection="1">
      <alignment horizontal="center" wrapText="1"/>
    </xf>
    <xf numFmtId="1" fontId="13" fillId="0" borderId="7" xfId="0" applyNumberFormat="1" applyFont="1" applyFill="1" applyBorder="1" applyAlignment="1" applyProtection="1">
      <alignment horizontal="center" wrapText="1"/>
    </xf>
    <xf numFmtId="1" fontId="13" fillId="0" borderId="8" xfId="0" applyNumberFormat="1" applyFont="1" applyFill="1" applyBorder="1" applyAlignment="1" applyProtection="1">
      <alignment horizontal="center" wrapText="1"/>
    </xf>
    <xf numFmtId="0" fontId="18" fillId="0" borderId="4" xfId="0" applyFont="1" applyFill="1" applyBorder="1" applyAlignment="1" applyProtection="1">
      <alignment horizontal="center"/>
    </xf>
    <xf numFmtId="0" fontId="18" fillId="0" borderId="5" xfId="0" applyFont="1" applyFill="1" applyBorder="1" applyAlignment="1" applyProtection="1">
      <alignment horizontal="center"/>
    </xf>
    <xf numFmtId="0" fontId="18" fillId="0" borderId="15" xfId="0" applyFont="1" applyFill="1" applyBorder="1" applyAlignment="1" applyProtection="1">
      <alignment horizontal="center"/>
    </xf>
    <xf numFmtId="0" fontId="18" fillId="0" borderId="4" xfId="0" applyFont="1" applyFill="1" applyBorder="1" applyAlignment="1" applyProtection="1">
      <alignment horizontal="center" vertical="center"/>
    </xf>
    <xf numFmtId="0" fontId="18" fillId="0" borderId="5" xfId="0" applyFont="1" applyFill="1" applyBorder="1" applyAlignment="1" applyProtection="1">
      <alignment horizontal="center" vertical="center"/>
    </xf>
    <xf numFmtId="0" fontId="18" fillId="0" borderId="15" xfId="0" applyFont="1" applyFill="1" applyBorder="1" applyAlignment="1" applyProtection="1">
      <alignment horizontal="center" vertical="center"/>
    </xf>
    <xf numFmtId="0" fontId="5" fillId="0" borderId="2" xfId="0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0" fontId="5" fillId="0" borderId="12" xfId="0" applyFont="1" applyFill="1" applyBorder="1" applyAlignment="1" applyProtection="1">
      <alignment horizontal="center" vertical="center" wrapText="1"/>
    </xf>
    <xf numFmtId="0" fontId="5" fillId="0" borderId="4" xfId="0" applyFont="1" applyFill="1" applyBorder="1" applyAlignment="1" applyProtection="1">
      <alignment horizontal="center" vertical="center" wrapText="1"/>
    </xf>
    <xf numFmtId="0" fontId="5" fillId="0" borderId="5" xfId="0" applyFont="1" applyFill="1" applyBorder="1" applyAlignment="1" applyProtection="1">
      <alignment horizontal="center" vertical="center" wrapText="1"/>
    </xf>
    <xf numFmtId="0" fontId="5" fillId="0" borderId="15" xfId="0" applyFont="1" applyFill="1" applyBorder="1" applyAlignment="1" applyProtection="1">
      <alignment horizontal="center" vertical="center" wrapText="1"/>
    </xf>
    <xf numFmtId="0" fontId="12" fillId="2" borderId="0" xfId="0" applyFont="1" applyFill="1" applyAlignment="1" applyProtection="1">
      <alignment wrapText="1"/>
      <protection locked="0"/>
    </xf>
    <xf numFmtId="0" fontId="12" fillId="2" borderId="0" xfId="0" applyFont="1" applyFill="1" applyAlignment="1" applyProtection="1">
      <protection locked="0"/>
    </xf>
    <xf numFmtId="0" fontId="7" fillId="0" borderId="3" xfId="14" applyFont="1" applyFill="1" applyBorder="1" applyAlignment="1" applyProtection="1">
      <alignment horizontal="center" vertical="center" wrapText="1"/>
    </xf>
    <xf numFmtId="0" fontId="7" fillId="0" borderId="5" xfId="14" applyFont="1" applyFill="1" applyBorder="1" applyAlignment="1" applyProtection="1">
      <alignment horizontal="center" vertical="center" wrapText="1"/>
    </xf>
    <xf numFmtId="0" fontId="6" fillId="0" borderId="2" xfId="14" applyFont="1" applyBorder="1" applyAlignment="1" applyProtection="1">
      <alignment horizontal="center" vertical="center" wrapText="1"/>
    </xf>
    <xf numFmtId="0" fontId="6" fillId="0" borderId="3" xfId="14" applyFont="1" applyBorder="1" applyAlignment="1" applyProtection="1">
      <alignment horizontal="center" vertical="center" wrapText="1"/>
    </xf>
    <xf numFmtId="0" fontId="6" fillId="0" borderId="4" xfId="14" applyFont="1" applyBorder="1" applyAlignment="1" applyProtection="1">
      <alignment horizontal="center" vertical="center" wrapText="1"/>
    </xf>
    <xf numFmtId="0" fontId="6" fillId="0" borderId="5" xfId="14" applyFont="1" applyBorder="1" applyAlignment="1" applyProtection="1">
      <alignment horizontal="center" vertical="center" wrapText="1"/>
    </xf>
    <xf numFmtId="0" fontId="6" fillId="0" borderId="13" xfId="14" applyFont="1" applyBorder="1" applyAlignment="1" applyProtection="1">
      <alignment horizontal="center" vertical="center" wrapText="1"/>
    </xf>
    <xf numFmtId="0" fontId="6" fillId="0" borderId="14" xfId="14" applyFont="1" applyBorder="1" applyAlignment="1" applyProtection="1">
      <alignment horizontal="center" vertical="center" wrapText="1"/>
    </xf>
    <xf numFmtId="0" fontId="6" fillId="0" borderId="27" xfId="14" applyFont="1" applyBorder="1" applyAlignment="1" applyProtection="1">
      <alignment horizontal="center" vertical="center" wrapText="1"/>
    </xf>
    <xf numFmtId="0" fontId="6" fillId="0" borderId="16" xfId="14" applyFont="1" applyBorder="1" applyAlignment="1" applyProtection="1">
      <alignment horizontal="center" vertical="center" wrapText="1"/>
    </xf>
    <xf numFmtId="0" fontId="6" fillId="0" borderId="0" xfId="14" applyFont="1" applyBorder="1" applyAlignment="1" applyProtection="1">
      <alignment horizontal="center" vertical="center" wrapText="1"/>
    </xf>
    <xf numFmtId="0" fontId="6" fillId="0" borderId="29" xfId="14" applyFont="1" applyBorder="1" applyAlignment="1" applyProtection="1">
      <alignment horizontal="center" vertical="center" wrapText="1"/>
    </xf>
    <xf numFmtId="0" fontId="6" fillId="0" borderId="17" xfId="14" applyFont="1" applyBorder="1" applyAlignment="1" applyProtection="1">
      <alignment horizontal="center" vertical="center" wrapText="1"/>
    </xf>
    <xf numFmtId="0" fontId="6" fillId="0" borderId="11" xfId="14" applyFont="1" applyBorder="1" applyAlignment="1" applyProtection="1">
      <alignment horizontal="center" vertical="center" wrapText="1"/>
    </xf>
    <xf numFmtId="0" fontId="6" fillId="0" borderId="31" xfId="14" applyFont="1" applyBorder="1" applyAlignment="1" applyProtection="1">
      <alignment horizontal="center" vertical="center" wrapText="1"/>
    </xf>
    <xf numFmtId="1" fontId="7" fillId="0" borderId="5" xfId="14" applyNumberFormat="1" applyFont="1" applyFill="1" applyBorder="1" applyAlignment="1" applyProtection="1">
      <alignment horizontal="center" vertical="center" wrapText="1"/>
    </xf>
    <xf numFmtId="1" fontId="7" fillId="0" borderId="15" xfId="14" applyNumberFormat="1" applyFont="1" applyFill="1" applyBorder="1" applyAlignment="1" applyProtection="1">
      <alignment horizontal="center" vertical="center" wrapText="1"/>
    </xf>
    <xf numFmtId="0" fontId="8" fillId="0" borderId="18" xfId="14" applyFont="1" applyFill="1" applyBorder="1" applyAlignment="1" applyProtection="1">
      <alignment horizontal="center" vertical="center" wrapText="1"/>
    </xf>
    <xf numFmtId="0" fontId="8" fillId="0" borderId="19" xfId="14" applyFont="1" applyFill="1" applyBorder="1" applyAlignment="1" applyProtection="1">
      <alignment horizontal="center" vertical="center" wrapText="1"/>
    </xf>
    <xf numFmtId="0" fontId="8" fillId="0" borderId="23" xfId="14" applyFont="1" applyFill="1" applyBorder="1" applyAlignment="1" applyProtection="1">
      <alignment horizontal="center" vertical="center" wrapText="1"/>
    </xf>
    <xf numFmtId="0" fontId="8" fillId="0" borderId="24" xfId="14" applyFont="1" applyFill="1" applyBorder="1" applyAlignment="1" applyProtection="1">
      <alignment horizontal="center" vertical="center" wrapText="1"/>
    </xf>
    <xf numFmtId="49" fontId="9" fillId="0" borderId="0" xfId="15" applyNumberFormat="1" applyFont="1" applyFill="1" applyBorder="1" applyAlignment="1" applyProtection="1">
      <alignment horizontal="left" vertical="top" wrapText="1"/>
      <protection locked="0"/>
    </xf>
    <xf numFmtId="0" fontId="9" fillId="0" borderId="0" xfId="14" applyFont="1" applyFill="1" applyAlignment="1" applyProtection="1">
      <alignment horizontal="center"/>
      <protection locked="0"/>
    </xf>
    <xf numFmtId="0" fontId="6" fillId="0" borderId="2" xfId="14" applyFont="1" applyFill="1" applyBorder="1" applyAlignment="1" applyProtection="1">
      <alignment horizontal="center" vertical="center" wrapText="1"/>
    </xf>
    <xf numFmtId="0" fontId="6" fillId="0" borderId="4" xfId="14" applyFont="1" applyFill="1" applyBorder="1" applyAlignment="1" applyProtection="1">
      <alignment horizontal="center" vertical="center" wrapText="1"/>
    </xf>
    <xf numFmtId="1" fontId="7" fillId="0" borderId="3" xfId="14" applyNumberFormat="1" applyFont="1" applyFill="1" applyBorder="1" applyAlignment="1" applyProtection="1">
      <alignment horizontal="center" vertical="center" textRotation="90" wrapText="1"/>
    </xf>
    <xf numFmtId="1" fontId="7" fillId="0" borderId="5" xfId="14" applyNumberFormat="1" applyFont="1" applyFill="1" applyBorder="1" applyAlignment="1" applyProtection="1">
      <alignment horizontal="center" vertical="center" textRotation="90" wrapText="1"/>
    </xf>
    <xf numFmtId="0" fontId="6" fillId="0" borderId="28" xfId="14" applyFont="1" applyBorder="1" applyAlignment="1" applyProtection="1">
      <alignment horizontal="center" vertical="center" wrapText="1"/>
    </xf>
    <xf numFmtId="0" fontId="6" fillId="0" borderId="30" xfId="14" applyFont="1" applyBorder="1" applyAlignment="1" applyProtection="1">
      <alignment horizontal="center" vertical="center" wrapText="1"/>
    </xf>
    <xf numFmtId="0" fontId="6" fillId="0" borderId="32" xfId="14" applyFont="1" applyBorder="1" applyAlignment="1" applyProtection="1">
      <alignment horizontal="center" vertical="center" wrapText="1"/>
    </xf>
    <xf numFmtId="0" fontId="13" fillId="0" borderId="33" xfId="14" applyFont="1" applyFill="1" applyBorder="1" applyAlignment="1" applyProtection="1">
      <alignment horizontal="center" vertical="center" wrapText="1"/>
      <protection locked="0"/>
    </xf>
    <xf numFmtId="0" fontId="13" fillId="0" borderId="34" xfId="14" applyFont="1" applyFill="1" applyBorder="1" applyAlignment="1" applyProtection="1">
      <alignment horizontal="center" vertical="center" wrapText="1"/>
      <protection locked="0"/>
    </xf>
    <xf numFmtId="0" fontId="13" fillId="0" borderId="20" xfId="14" applyFont="1" applyFill="1" applyBorder="1" applyAlignment="1" applyProtection="1">
      <alignment horizontal="center" vertical="center" wrapText="1"/>
      <protection locked="0"/>
    </xf>
    <xf numFmtId="0" fontId="13" fillId="0" borderId="21" xfId="14" applyFont="1" applyFill="1" applyBorder="1" applyAlignment="1" applyProtection="1">
      <alignment horizontal="center" vertical="center" wrapText="1"/>
      <protection locked="0"/>
    </xf>
    <xf numFmtId="0" fontId="13" fillId="0" borderId="19" xfId="14" applyFont="1" applyFill="1" applyBorder="1" applyAlignment="1" applyProtection="1">
      <alignment horizontal="center" vertical="center" wrapText="1"/>
      <protection locked="0"/>
    </xf>
    <xf numFmtId="0" fontId="13" fillId="0" borderId="25" xfId="14" applyFont="1" applyFill="1" applyBorder="1" applyAlignment="1" applyProtection="1">
      <alignment horizontal="center" vertical="center" wrapText="1"/>
      <protection locked="0"/>
    </xf>
    <xf numFmtId="0" fontId="13" fillId="0" borderId="1" xfId="14" applyFont="1" applyFill="1" applyBorder="1" applyAlignment="1" applyProtection="1">
      <alignment horizontal="center" vertical="center" wrapText="1"/>
      <protection locked="0"/>
    </xf>
    <xf numFmtId="0" fontId="13" fillId="0" borderId="24" xfId="14" applyFont="1" applyFill="1" applyBorder="1" applyAlignment="1" applyProtection="1">
      <alignment horizontal="center" vertical="center" wrapText="1"/>
      <protection locked="0"/>
    </xf>
    <xf numFmtId="0" fontId="8" fillId="0" borderId="4" xfId="14" applyFont="1" applyFill="1" applyBorder="1" applyAlignment="1" applyProtection="1">
      <alignment horizontal="center" vertical="center" wrapText="1"/>
    </xf>
    <xf numFmtId="0" fontId="8" fillId="0" borderId="5" xfId="14" applyFont="1" applyFill="1" applyBorder="1" applyAlignment="1" applyProtection="1">
      <alignment horizontal="center" vertical="center" wrapText="1"/>
    </xf>
    <xf numFmtId="0" fontId="14" fillId="0" borderId="5" xfId="14" applyFont="1" applyFill="1" applyBorder="1" applyAlignment="1" applyProtection="1">
      <alignment horizontal="center" vertical="center"/>
    </xf>
    <xf numFmtId="0" fontId="14" fillId="0" borderId="15" xfId="14" applyFont="1" applyFill="1" applyBorder="1" applyAlignment="1" applyProtection="1">
      <alignment horizontal="center" vertical="center"/>
    </xf>
    <xf numFmtId="0" fontId="8" fillId="0" borderId="6" xfId="14" applyFont="1" applyFill="1" applyBorder="1" applyAlignment="1" applyProtection="1">
      <alignment horizontal="center" vertical="center" wrapText="1"/>
    </xf>
    <xf numFmtId="0" fontId="8" fillId="0" borderId="7" xfId="14" applyFont="1" applyFill="1" applyBorder="1" applyAlignment="1" applyProtection="1">
      <alignment horizontal="center" vertical="center" wrapText="1"/>
    </xf>
    <xf numFmtId="0" fontId="8" fillId="0" borderId="8" xfId="14" applyFont="1" applyFill="1" applyBorder="1" applyAlignment="1" applyProtection="1">
      <alignment horizontal="center" vertical="center" wrapText="1"/>
    </xf>
    <xf numFmtId="0" fontId="8" fillId="0" borderId="9" xfId="14" applyFont="1" applyFill="1" applyBorder="1" applyAlignment="1" applyProtection="1">
      <alignment horizontal="center" vertical="center" wrapText="1"/>
    </xf>
    <xf numFmtId="0" fontId="8" fillId="0" borderId="10" xfId="14" applyFont="1" applyFill="1" applyBorder="1" applyAlignment="1" applyProtection="1">
      <alignment horizontal="center" vertical="center" wrapText="1"/>
    </xf>
    <xf numFmtId="0" fontId="14" fillId="0" borderId="10" xfId="14" applyFont="1" applyFill="1" applyBorder="1" applyAlignment="1" applyProtection="1">
      <alignment horizontal="center" vertical="center"/>
    </xf>
    <xf numFmtId="0" fontId="14" fillId="0" borderId="22" xfId="14" applyFont="1" applyFill="1" applyBorder="1" applyAlignment="1" applyProtection="1">
      <alignment horizontal="center" vertical="center"/>
    </xf>
    <xf numFmtId="0" fontId="8" fillId="0" borderId="4" xfId="14" applyFont="1" applyFill="1" applyBorder="1" applyAlignment="1" applyProtection="1">
      <alignment horizontal="center" vertical="center"/>
    </xf>
    <xf numFmtId="0" fontId="8" fillId="0" borderId="5" xfId="14" applyFont="1" applyFill="1" applyBorder="1" applyAlignment="1" applyProtection="1">
      <alignment horizontal="center" vertical="center"/>
    </xf>
    <xf numFmtId="165" fontId="14" fillId="0" borderId="5" xfId="14" applyNumberFormat="1" applyFont="1" applyFill="1" applyBorder="1" applyAlignment="1" applyProtection="1">
      <alignment horizontal="center" vertical="center"/>
    </xf>
    <xf numFmtId="165" fontId="14" fillId="0" borderId="15" xfId="14" applyNumberFormat="1" applyFont="1" applyFill="1" applyBorder="1" applyAlignment="1" applyProtection="1">
      <alignment horizontal="center" vertical="center"/>
    </xf>
    <xf numFmtId="1" fontId="14" fillId="0" borderId="5" xfId="14" applyNumberFormat="1" applyFont="1" applyFill="1" applyBorder="1" applyAlignment="1" applyProtection="1">
      <alignment horizontal="center" vertical="center" wrapText="1"/>
    </xf>
    <xf numFmtId="1" fontId="14" fillId="0" borderId="15" xfId="14" applyNumberFormat="1" applyFont="1" applyFill="1" applyBorder="1" applyAlignment="1" applyProtection="1">
      <alignment horizontal="center" vertical="center" wrapText="1"/>
    </xf>
    <xf numFmtId="0" fontId="8" fillId="0" borderId="5" xfId="0" applyFont="1" applyFill="1" applyBorder="1" applyAlignment="1" applyProtection="1">
      <alignment horizontal="left" vertical="center" wrapText="1"/>
    </xf>
    <xf numFmtId="0" fontId="13" fillId="0" borderId="10" xfId="14" applyFont="1" applyFill="1" applyBorder="1" applyAlignment="1" applyProtection="1">
      <alignment horizontal="center" vertical="center"/>
    </xf>
    <xf numFmtId="0" fontId="13" fillId="0" borderId="22" xfId="14" applyFont="1" applyFill="1" applyBorder="1" applyAlignment="1" applyProtection="1">
      <alignment horizontal="center" vertical="center"/>
    </xf>
    <xf numFmtId="0" fontId="1" fillId="0" borderId="1" xfId="14" applyFont="1" applyFill="1" applyBorder="1" applyAlignment="1" applyProtection="1">
      <alignment horizontal="left" vertical="center"/>
    </xf>
    <xf numFmtId="0" fontId="8" fillId="0" borderId="2" xfId="14" applyFont="1" applyFill="1" applyBorder="1" applyAlignment="1" applyProtection="1">
      <alignment horizontal="center" vertical="center" wrapText="1"/>
    </xf>
    <xf numFmtId="0" fontId="8" fillId="0" borderId="3" xfId="14" applyFont="1" applyFill="1" applyBorder="1" applyAlignment="1" applyProtection="1">
      <alignment horizontal="center" vertical="center" wrapText="1"/>
    </xf>
    <xf numFmtId="49" fontId="8" fillId="0" borderId="3" xfId="14" applyNumberFormat="1" applyFont="1" applyFill="1" applyBorder="1" applyAlignment="1" applyProtection="1">
      <alignment horizontal="center" vertical="center" wrapText="1"/>
    </xf>
    <xf numFmtId="49" fontId="8" fillId="0" borderId="12" xfId="14" applyNumberFormat="1" applyFont="1" applyFill="1" applyBorder="1" applyAlignment="1" applyProtection="1">
      <alignment horizontal="center" vertical="center" wrapText="1"/>
    </xf>
    <xf numFmtId="0" fontId="5" fillId="0" borderId="1" xfId="15" applyFont="1" applyFill="1" applyBorder="1" applyAlignment="1" applyProtection="1">
      <alignment horizontal="left" vertical="top"/>
    </xf>
    <xf numFmtId="0" fontId="7" fillId="0" borderId="12" xfId="14" applyFont="1" applyFill="1" applyBorder="1" applyAlignment="1" applyProtection="1">
      <alignment horizontal="center" vertical="center" wrapText="1"/>
    </xf>
    <xf numFmtId="1" fontId="8" fillId="0" borderId="5" xfId="14" applyNumberFormat="1" applyFont="1" applyFill="1" applyBorder="1" applyAlignment="1" applyProtection="1">
      <alignment horizontal="center" vertical="center" wrapText="1"/>
    </xf>
    <xf numFmtId="1" fontId="8" fillId="0" borderId="15" xfId="14" applyNumberFormat="1" applyFont="1" applyFill="1" applyBorder="1" applyAlignment="1" applyProtection="1">
      <alignment horizontal="center" vertical="center" wrapText="1"/>
    </xf>
    <xf numFmtId="0" fontId="13" fillId="0" borderId="5" xfId="0" applyFont="1" applyFill="1" applyBorder="1" applyAlignment="1" applyProtection="1">
      <alignment horizontal="center"/>
    </xf>
  </cellXfs>
  <cellStyles count="18">
    <cellStyle name="Ввід" xfId="1" xr:uid="{00000000-0005-0000-0000-000031000000}"/>
    <cellStyle name="Відсотковий 2" xfId="2" xr:uid="{00000000-0005-0000-0000-000032000000}"/>
    <cellStyle name="Відсотковий 3" xfId="3" xr:uid="{00000000-0005-0000-0000-000033000000}"/>
    <cellStyle name="Гіперпосилання 2" xfId="4" xr:uid="{00000000-0005-0000-0000-000034000000}"/>
    <cellStyle name="Грошовий 2" xfId="5" xr:uid="{00000000-0005-0000-0000-000035000000}"/>
    <cellStyle name="Добре" xfId="6" xr:uid="{00000000-0005-0000-0000-000036000000}"/>
    <cellStyle name="Звичайний 2" xfId="7" xr:uid="{00000000-0005-0000-0000-000037000000}"/>
    <cellStyle name="Звичайний 3" xfId="8" xr:uid="{00000000-0005-0000-0000-000038000000}"/>
    <cellStyle name="Звичайний 3 2" xfId="9" xr:uid="{00000000-0005-0000-0000-000039000000}"/>
    <cellStyle name="Зв'язана клітинка" xfId="10" xr:uid="{00000000-0005-0000-0000-00003A000000}"/>
    <cellStyle name="Контрольна клітинка" xfId="11" xr:uid="{00000000-0005-0000-0000-00003B000000}"/>
    <cellStyle name="Назва" xfId="12" xr:uid="{00000000-0005-0000-0000-00003C000000}"/>
    <cellStyle name="Обычный" xfId="0" builtinId="0"/>
    <cellStyle name="Обычный_b_g_new_spets_07_12_3" xfId="13" xr:uid="{00000000-0005-0000-0000-00003D000000}"/>
    <cellStyle name="Обычный_b_z_05_03v" xfId="14" xr:uid="{00000000-0005-0000-0000-00003E000000}"/>
    <cellStyle name="Обычный_Зразок плану  blank plan_dod1_dfn" xfId="15" xr:uid="{00000000-0005-0000-0000-00003F000000}"/>
    <cellStyle name="Середній" xfId="16" xr:uid="{00000000-0005-0000-0000-000040000000}"/>
    <cellStyle name="Текст попередження" xfId="17" xr:uid="{00000000-0005-0000-0000-000041000000}"/>
  </cellStyles>
  <dxfs count="53"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C8C8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00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00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00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00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00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00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2</xdr:row>
      <xdr:rowOff>426085</xdr:rowOff>
    </xdr:from>
    <xdr:to>
      <xdr:col>10</xdr:col>
      <xdr:colOff>125111</xdr:colOff>
      <xdr:row>6</xdr:row>
      <xdr:rowOff>22229</xdr:rowOff>
    </xdr:to>
    <xdr:sp macro="" textlink="">
      <xdr:nvSpPr>
        <xdr:cNvPr id="3" name="Прямоугольни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0" y="1100455"/>
          <a:ext cx="2639695" cy="1501140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>
            <a:lnSpc>
              <a:spcPts val="2200"/>
            </a:lnSpc>
            <a:spcAft>
              <a:spcPts val="0"/>
            </a:spcAft>
          </a:pPr>
          <a:r>
            <a:rPr lang="uk-UA" sz="1600" b="1">
              <a:solidFill>
                <a:sysClr val="windowText" lastClr="000000"/>
              </a:solidFill>
              <a:latin typeface="Times New Roman" panose="02020603050405020304" pitchFamily="18" charset="0"/>
              <a:ea typeface="Times New Roman" panose="02020603050405020304" pitchFamily="12"/>
              <a:cs typeface="Times New Roman" panose="02020603050405020304" pitchFamily="18" charset="0"/>
            </a:rPr>
            <a:t>ЗАТВЕРДЖУЮ</a:t>
          </a:r>
          <a:endParaRPr lang="uk-UA" sz="1600">
            <a:solidFill>
              <a:sysClr val="windowText" lastClr="000000"/>
            </a:solidFill>
            <a:latin typeface="Times New Roman" panose="02020603050405020304" pitchFamily="18" charset="0"/>
            <a:ea typeface="Calibri" panose="020F0502020204030204"/>
            <a:cs typeface="Times New Roman" panose="02020603050405020304" pitchFamily="18" charset="0"/>
          </a:endParaRPr>
        </a:p>
        <a:p>
          <a:pPr>
            <a:lnSpc>
              <a:spcPts val="2100"/>
            </a:lnSpc>
            <a:spcAft>
              <a:spcPts val="0"/>
            </a:spcAft>
          </a:pPr>
          <a:r>
            <a:rPr lang="uk-UA" sz="1600">
              <a:solidFill>
                <a:sysClr val="windowText" lastClr="000000"/>
              </a:solidFill>
              <a:latin typeface="Times New Roman" panose="02020603050405020304" pitchFamily="18" charset="0"/>
              <a:ea typeface="Times New Roman" panose="02020603050405020304" pitchFamily="12"/>
              <a:cs typeface="Times New Roman" panose="02020603050405020304" pitchFamily="18" charset="0"/>
            </a:rPr>
            <a:t>Ректор </a:t>
          </a:r>
        </a:p>
        <a:p>
          <a:pPr>
            <a:lnSpc>
              <a:spcPts val="2200"/>
            </a:lnSpc>
            <a:spcAft>
              <a:spcPts val="0"/>
            </a:spcAft>
          </a:pPr>
          <a:r>
            <a:rPr lang="uk-UA" sz="1600">
              <a:solidFill>
                <a:sysClr val="windowText" lastClr="000000"/>
              </a:solidFill>
              <a:latin typeface="Times New Roman" panose="02020603050405020304" pitchFamily="18" charset="0"/>
              <a:ea typeface="Times New Roman" panose="02020603050405020304" pitchFamily="12"/>
              <a:cs typeface="Times New Roman" panose="02020603050405020304" pitchFamily="18" charset="0"/>
            </a:rPr>
            <a:t>Миколаївського національного університету </a:t>
          </a:r>
          <a:endParaRPr lang="uk-UA" sz="1600">
            <a:solidFill>
              <a:sysClr val="windowText" lastClr="000000"/>
            </a:solidFill>
            <a:latin typeface="Times New Roman" panose="02020603050405020304" pitchFamily="18" charset="0"/>
            <a:ea typeface="Calibri" panose="020F0502020204030204"/>
            <a:cs typeface="Times New Roman" panose="02020603050405020304" pitchFamily="18" charset="0"/>
          </a:endParaRPr>
        </a:p>
        <a:p>
          <a:pPr>
            <a:lnSpc>
              <a:spcPts val="2100"/>
            </a:lnSpc>
            <a:spcAft>
              <a:spcPts val="0"/>
            </a:spcAft>
          </a:pPr>
          <a:r>
            <a:rPr lang="uk-UA" sz="1600">
              <a:solidFill>
                <a:sysClr val="windowText" lastClr="000000"/>
              </a:solidFill>
              <a:latin typeface="Times New Roman" panose="02020603050405020304" pitchFamily="18" charset="0"/>
              <a:ea typeface="Times New Roman" panose="02020603050405020304" pitchFamily="12"/>
              <a:cs typeface="Times New Roman" panose="02020603050405020304" pitchFamily="18" charset="0"/>
            </a:rPr>
            <a:t>імені В. О. Сухомлинського</a:t>
          </a:r>
          <a:endParaRPr lang="uk-UA" sz="1600">
            <a:solidFill>
              <a:sysClr val="windowText" lastClr="000000"/>
            </a:solidFill>
            <a:latin typeface="Times New Roman" panose="02020603050405020304" pitchFamily="18" charset="0"/>
            <a:ea typeface="Calibri" panose="020F0502020204030204"/>
            <a:cs typeface="Times New Roman" panose="02020603050405020304" pitchFamily="18" charset="0"/>
          </a:endParaRPr>
        </a:p>
        <a:p>
          <a:pPr>
            <a:lnSpc>
              <a:spcPts val="2200"/>
            </a:lnSpc>
            <a:spcAft>
              <a:spcPts val="0"/>
            </a:spcAft>
          </a:pPr>
          <a:r>
            <a:rPr lang="uk-UA" sz="1600">
              <a:solidFill>
                <a:sysClr val="windowText" lastClr="000000"/>
              </a:solidFill>
              <a:latin typeface="Times New Roman" panose="02020603050405020304" pitchFamily="18" charset="0"/>
              <a:ea typeface="Times New Roman" panose="02020603050405020304" pitchFamily="12"/>
              <a:cs typeface="Times New Roman" panose="02020603050405020304" pitchFamily="18" charset="0"/>
            </a:rPr>
            <a:t>академік </a:t>
          </a:r>
        </a:p>
        <a:p>
          <a:pPr>
            <a:lnSpc>
              <a:spcPts val="2100"/>
            </a:lnSpc>
            <a:spcAft>
              <a:spcPts val="0"/>
            </a:spcAft>
          </a:pPr>
          <a:r>
            <a:rPr lang="uk-UA" sz="1600">
              <a:solidFill>
                <a:sysClr val="windowText" lastClr="000000"/>
              </a:solidFill>
              <a:latin typeface="Times New Roman" panose="02020603050405020304" pitchFamily="18" charset="0"/>
              <a:ea typeface="Times New Roman" panose="02020603050405020304" pitchFamily="12"/>
              <a:cs typeface="Times New Roman" panose="02020603050405020304" pitchFamily="18" charset="0"/>
            </a:rPr>
            <a:t>НАПН України _____________  В. Д. Будак</a:t>
          </a:r>
          <a:endParaRPr lang="uk-UA" sz="1600">
            <a:solidFill>
              <a:sysClr val="windowText" lastClr="000000"/>
            </a:solidFill>
            <a:latin typeface="Times New Roman" panose="02020603050405020304" pitchFamily="18" charset="0"/>
            <a:ea typeface="Calibri" panose="020F0502020204030204"/>
            <a:cs typeface="Times New Roman" panose="02020603050405020304" pitchFamily="18" charset="0"/>
          </a:endParaRPr>
        </a:p>
        <a:p>
          <a:pPr>
            <a:lnSpc>
              <a:spcPts val="2200"/>
            </a:lnSpc>
            <a:spcAft>
              <a:spcPts val="0"/>
            </a:spcAft>
          </a:pPr>
          <a:r>
            <a:rPr lang="uk-UA" sz="1600">
              <a:solidFill>
                <a:sysClr val="windowText" lastClr="000000"/>
              </a:solidFill>
              <a:latin typeface="Times New Roman" panose="02020603050405020304" pitchFamily="18" charset="0"/>
              <a:ea typeface="Times New Roman" panose="02020603050405020304" pitchFamily="12"/>
              <a:cs typeface="Times New Roman" panose="02020603050405020304" pitchFamily="18" charset="0"/>
            </a:rPr>
            <a:t>Протокол вченої ради</a:t>
          </a:r>
          <a:endParaRPr lang="uk-UA" sz="1600">
            <a:solidFill>
              <a:sysClr val="windowText" lastClr="000000"/>
            </a:solidFill>
            <a:latin typeface="Times New Roman" panose="02020603050405020304" pitchFamily="18" charset="0"/>
            <a:ea typeface="Calibri" panose="020F0502020204030204"/>
            <a:cs typeface="Times New Roman" panose="02020603050405020304" pitchFamily="18" charset="0"/>
          </a:endParaRPr>
        </a:p>
        <a:p>
          <a:pPr>
            <a:lnSpc>
              <a:spcPts val="2100"/>
            </a:lnSpc>
            <a:spcAft>
              <a:spcPts val="0"/>
            </a:spcAft>
          </a:pPr>
          <a:r>
            <a:rPr lang="uk-UA" sz="1600">
              <a:solidFill>
                <a:sysClr val="windowText" lastClr="000000"/>
              </a:solidFill>
              <a:latin typeface="Times New Roman" panose="02020603050405020304" pitchFamily="18" charset="0"/>
              <a:ea typeface="Times New Roman" panose="02020603050405020304" pitchFamily="12"/>
              <a:cs typeface="Times New Roman" panose="02020603050405020304" pitchFamily="18" charset="0"/>
            </a:rPr>
            <a:t>№______ від "____"_____________ 20___ р.</a:t>
          </a:r>
          <a:endParaRPr lang="uk-UA" sz="1200">
            <a:solidFill>
              <a:sysClr val="windowText" lastClr="000000"/>
            </a:solidFill>
            <a:latin typeface="Times New Roman" panose="02020603050405020304" pitchFamily="18" charset="0"/>
            <a:ea typeface="Calibri" panose="020F0502020204030204"/>
            <a:cs typeface="Times New Roman" panose="02020603050405020304" pitchFamily="18" charset="0"/>
          </a:endParaRPr>
        </a:p>
        <a:p>
          <a:pPr algn="ctr">
            <a:lnSpc>
              <a:spcPts val="1100"/>
            </a:lnSpc>
          </a:pPr>
          <a:r>
            <a:rPr lang="uk-UA" sz="1100">
              <a:solidFill>
                <a:sysClr val="windowText" lastClr="000000"/>
              </a:solidFill>
            </a:rPr>
            <a:t>ч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2:BK24"/>
  <sheetViews>
    <sheetView topLeftCell="A10" zoomScale="62" zoomScaleNormal="62" workbookViewId="0">
      <selection activeCell="AF30" sqref="AF30"/>
    </sheetView>
  </sheetViews>
  <sheetFormatPr defaultColWidth="8.88671875" defaultRowHeight="13.2" x14ac:dyDescent="0.25"/>
  <cols>
    <col min="1" max="55" width="3.6640625" style="6" customWidth="1"/>
    <col min="56" max="63" width="7.6640625" style="6" customWidth="1"/>
    <col min="64" max="16384" width="8.88671875" style="6"/>
  </cols>
  <sheetData>
    <row r="2" spans="1:63" ht="39.9" customHeight="1" x14ac:dyDescent="0.25">
      <c r="A2" s="236" t="s">
        <v>0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  <c r="U2" s="237"/>
      <c r="V2" s="237"/>
      <c r="W2" s="237"/>
      <c r="X2" s="237"/>
      <c r="Y2" s="237"/>
      <c r="Z2" s="237"/>
      <c r="AA2" s="237"/>
      <c r="AB2" s="237"/>
      <c r="AC2" s="237"/>
      <c r="AD2" s="237"/>
      <c r="AE2" s="237"/>
      <c r="AF2" s="237"/>
      <c r="AG2" s="237"/>
      <c r="AH2" s="237"/>
      <c r="AI2" s="237"/>
      <c r="AJ2" s="237"/>
      <c r="AK2" s="237"/>
      <c r="AL2" s="237"/>
      <c r="AM2" s="237"/>
      <c r="AN2" s="237"/>
      <c r="AO2" s="237"/>
      <c r="AP2" s="237"/>
      <c r="AQ2" s="237"/>
      <c r="AR2" s="237"/>
      <c r="AS2" s="237"/>
      <c r="AT2" s="237"/>
      <c r="AU2" s="237"/>
      <c r="AV2" s="237"/>
      <c r="AW2" s="237"/>
      <c r="AX2" s="237"/>
      <c r="AY2" s="237"/>
      <c r="AZ2" s="237"/>
      <c r="BA2" s="237"/>
      <c r="BB2" s="237"/>
      <c r="BC2" s="237"/>
      <c r="BD2" s="237"/>
      <c r="BE2" s="237"/>
      <c r="BF2" s="237"/>
      <c r="BG2" s="237"/>
      <c r="BH2" s="237"/>
      <c r="BI2" s="237"/>
      <c r="BJ2" s="237"/>
      <c r="BK2" s="237"/>
    </row>
    <row r="3" spans="1:63" ht="39.9" customHeight="1" x14ac:dyDescent="0.25">
      <c r="A3" s="236" t="s">
        <v>1</v>
      </c>
      <c r="B3" s="237"/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7"/>
      <c r="R3" s="237"/>
      <c r="S3" s="237"/>
      <c r="T3" s="237"/>
      <c r="U3" s="237"/>
      <c r="V3" s="237"/>
      <c r="W3" s="237"/>
      <c r="X3" s="237"/>
      <c r="Y3" s="237"/>
      <c r="Z3" s="237"/>
      <c r="AA3" s="237"/>
      <c r="AB3" s="237"/>
      <c r="AC3" s="237"/>
      <c r="AD3" s="237"/>
      <c r="AE3" s="237"/>
      <c r="AF3" s="237"/>
      <c r="AG3" s="237"/>
      <c r="AH3" s="237"/>
      <c r="AI3" s="237"/>
      <c r="AJ3" s="237"/>
      <c r="AK3" s="237"/>
      <c r="AL3" s="237"/>
      <c r="AM3" s="237"/>
      <c r="AN3" s="237"/>
      <c r="AO3" s="237"/>
      <c r="AP3" s="237"/>
      <c r="AQ3" s="237"/>
      <c r="AR3" s="237"/>
      <c r="AS3" s="237"/>
      <c r="AT3" s="237"/>
      <c r="AU3" s="237"/>
      <c r="AV3" s="237"/>
      <c r="AW3" s="237"/>
      <c r="AX3" s="237"/>
      <c r="AY3" s="237"/>
      <c r="AZ3" s="237"/>
      <c r="BA3" s="237"/>
      <c r="BB3" s="237"/>
      <c r="BC3" s="237"/>
      <c r="BD3" s="237"/>
      <c r="BE3" s="237"/>
      <c r="BF3" s="237"/>
      <c r="BG3" s="237"/>
      <c r="BH3" s="237"/>
      <c r="BI3" s="237"/>
      <c r="BJ3" s="237"/>
      <c r="BK3" s="237"/>
    </row>
    <row r="4" spans="1:63" s="161" customFormat="1" ht="60" customHeight="1" x14ac:dyDescent="0.25">
      <c r="A4" s="238" t="s">
        <v>2</v>
      </c>
      <c r="B4" s="238"/>
      <c r="C4" s="238"/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8"/>
      <c r="P4" s="238"/>
      <c r="Q4" s="238"/>
      <c r="R4" s="238"/>
      <c r="S4" s="238"/>
      <c r="T4" s="238"/>
      <c r="U4" s="238"/>
      <c r="V4" s="238"/>
      <c r="W4" s="238"/>
      <c r="X4" s="238"/>
      <c r="Y4" s="238"/>
      <c r="Z4" s="238"/>
      <c r="AA4" s="238"/>
      <c r="AB4" s="238"/>
      <c r="AC4" s="238"/>
      <c r="AD4" s="238"/>
      <c r="AE4" s="238"/>
      <c r="AF4" s="238"/>
      <c r="AG4" s="238"/>
      <c r="AH4" s="238"/>
      <c r="AI4" s="238"/>
      <c r="AJ4" s="238"/>
      <c r="AK4" s="238"/>
      <c r="AL4" s="238"/>
      <c r="AM4" s="238"/>
      <c r="AN4" s="238"/>
      <c r="AO4" s="238"/>
      <c r="AP4" s="238"/>
      <c r="AQ4" s="238"/>
      <c r="AR4" s="238"/>
      <c r="AS4" s="238"/>
      <c r="AT4" s="238"/>
      <c r="AU4" s="238"/>
      <c r="AV4" s="238"/>
      <c r="AW4" s="238"/>
      <c r="AX4" s="238"/>
      <c r="AY4" s="238"/>
      <c r="AZ4" s="238"/>
      <c r="BA4" s="238"/>
      <c r="BB4" s="238"/>
      <c r="BC4" s="238"/>
      <c r="BD4" s="238"/>
      <c r="BE4" s="238"/>
      <c r="BF4" s="238"/>
      <c r="BG4" s="238"/>
      <c r="BH4" s="238"/>
      <c r="BI4" s="238"/>
      <c r="BJ4" s="238"/>
      <c r="BK4" s="238"/>
    </row>
    <row r="5" spans="1:63" s="161" customFormat="1" ht="30" customHeight="1" x14ac:dyDescent="0.25">
      <c r="A5" s="239" t="s">
        <v>3</v>
      </c>
      <c r="B5" s="240"/>
      <c r="C5" s="240"/>
      <c r="D5" s="240"/>
      <c r="E5" s="240"/>
      <c r="F5" s="240"/>
      <c r="G5" s="240"/>
      <c r="H5" s="240"/>
      <c r="I5" s="240"/>
      <c r="J5" s="240"/>
      <c r="K5" s="240"/>
      <c r="L5" s="240"/>
      <c r="M5" s="240"/>
      <c r="N5" s="240"/>
      <c r="O5" s="240"/>
      <c r="P5" s="240"/>
      <c r="Q5" s="240"/>
      <c r="R5" s="240"/>
      <c r="S5" s="240"/>
      <c r="T5" s="240"/>
      <c r="U5" s="240"/>
      <c r="V5" s="240"/>
      <c r="W5" s="240"/>
      <c r="X5" s="240"/>
      <c r="Y5" s="240"/>
      <c r="Z5" s="240"/>
      <c r="AA5" s="240"/>
      <c r="AB5" s="240"/>
      <c r="AC5" s="240"/>
      <c r="AD5" s="240"/>
      <c r="AE5" s="240"/>
      <c r="AF5" s="240"/>
      <c r="AG5" s="240"/>
      <c r="AH5" s="240"/>
      <c r="AI5" s="240"/>
      <c r="AJ5" s="240"/>
      <c r="AK5" s="240"/>
      <c r="AL5" s="240"/>
      <c r="AM5" s="240"/>
      <c r="AN5" s="240"/>
      <c r="AO5" s="240"/>
      <c r="AP5" s="240"/>
      <c r="AQ5" s="240"/>
      <c r="AR5" s="240"/>
      <c r="AS5" s="240"/>
      <c r="AT5" s="240"/>
      <c r="AU5" s="240"/>
      <c r="AV5" s="240"/>
      <c r="AW5" s="240"/>
      <c r="AX5" s="240"/>
      <c r="AY5" s="240"/>
      <c r="AZ5" s="240"/>
      <c r="BA5" s="240"/>
      <c r="BB5" s="240"/>
      <c r="BC5" s="240"/>
      <c r="BD5" s="240"/>
      <c r="BE5" s="240"/>
      <c r="BF5" s="240"/>
      <c r="BG5" s="240"/>
      <c r="BH5" s="240"/>
      <c r="BI5" s="240"/>
      <c r="BJ5" s="240"/>
      <c r="BK5" s="240"/>
    </row>
    <row r="6" spans="1:63" s="161" customFormat="1" ht="20.100000000000001" customHeight="1" x14ac:dyDescent="0.25"/>
    <row r="7" spans="1:63" s="161" customFormat="1" ht="30" customHeight="1" x14ac:dyDescent="0.35">
      <c r="S7" s="229" t="s">
        <v>4</v>
      </c>
      <c r="T7" s="229"/>
      <c r="U7" s="229"/>
      <c r="V7" s="229"/>
      <c r="W7" s="229"/>
      <c r="X7" s="229"/>
      <c r="Y7" s="229"/>
      <c r="Z7" s="229"/>
      <c r="AA7" s="229"/>
      <c r="AB7" s="233" t="s">
        <v>5</v>
      </c>
      <c r="AC7" s="233"/>
      <c r="AD7" s="233"/>
      <c r="AE7" s="233"/>
      <c r="AF7" s="233"/>
      <c r="AG7" s="233"/>
      <c r="AH7" s="233"/>
      <c r="AI7" s="233"/>
      <c r="AJ7" s="233"/>
      <c r="AK7" s="233"/>
      <c r="AL7" s="233"/>
      <c r="AM7" s="233"/>
      <c r="AN7" s="233"/>
      <c r="AO7" s="233"/>
      <c r="AP7" s="233"/>
      <c r="AQ7" s="233"/>
      <c r="AR7" s="233"/>
      <c r="AS7" s="233"/>
      <c r="AT7" s="233"/>
      <c r="AU7" s="233"/>
      <c r="AX7" s="229" t="s">
        <v>6</v>
      </c>
      <c r="AY7" s="229"/>
      <c r="AZ7" s="229"/>
      <c r="BA7" s="229"/>
      <c r="BB7" s="229"/>
      <c r="BC7" s="229"/>
      <c r="BD7" s="229"/>
      <c r="BE7" s="229"/>
      <c r="BF7" s="233" t="s">
        <v>7</v>
      </c>
      <c r="BG7" s="233"/>
      <c r="BH7" s="233"/>
      <c r="BI7" s="233"/>
      <c r="BJ7" s="233"/>
      <c r="BK7" s="233"/>
    </row>
    <row r="8" spans="1:63" s="161" customFormat="1" ht="30" customHeight="1" x14ac:dyDescent="0.35">
      <c r="S8" s="229" t="s">
        <v>8</v>
      </c>
      <c r="T8" s="229"/>
      <c r="U8" s="229"/>
      <c r="V8" s="229"/>
      <c r="W8" s="229"/>
      <c r="X8" s="229"/>
      <c r="Y8" s="229"/>
      <c r="Z8" s="229"/>
      <c r="AA8" s="229"/>
      <c r="AB8" s="233" t="s">
        <v>9</v>
      </c>
      <c r="AC8" s="233"/>
      <c r="AD8" s="233"/>
      <c r="AE8" s="233"/>
      <c r="AF8" s="233"/>
      <c r="AG8" s="233"/>
      <c r="AH8" s="233"/>
      <c r="AI8" s="233"/>
      <c r="AJ8" s="233"/>
      <c r="AK8" s="233"/>
      <c r="AL8" s="233"/>
      <c r="AM8" s="233"/>
      <c r="AN8" s="233"/>
      <c r="AO8" s="233"/>
      <c r="AP8" s="233"/>
      <c r="AQ8" s="233"/>
      <c r="AR8" s="233"/>
      <c r="AS8" s="233"/>
      <c r="AT8" s="233"/>
      <c r="AU8" s="233"/>
      <c r="AV8" s="197"/>
      <c r="AW8" s="197"/>
      <c r="AX8" s="231" t="s">
        <v>10</v>
      </c>
      <c r="AY8" s="231"/>
      <c r="AZ8" s="231"/>
      <c r="BA8" s="231"/>
      <c r="BB8" s="231"/>
      <c r="BC8" s="231"/>
      <c r="BD8" s="231"/>
      <c r="BE8" s="231"/>
      <c r="BF8" s="230" t="s">
        <v>11</v>
      </c>
      <c r="BG8" s="230"/>
      <c r="BH8" s="230"/>
      <c r="BI8" s="230"/>
      <c r="BJ8" s="230"/>
      <c r="BK8" s="230"/>
    </row>
    <row r="9" spans="1:63" s="161" customFormat="1" ht="35.1" customHeight="1" x14ac:dyDescent="0.35">
      <c r="S9" s="234" t="s">
        <v>12</v>
      </c>
      <c r="T9" s="229"/>
      <c r="U9" s="229"/>
      <c r="V9" s="229"/>
      <c r="W9" s="229"/>
      <c r="X9" s="229"/>
      <c r="Y9" s="229"/>
      <c r="Z9" s="229"/>
      <c r="AA9" s="229"/>
      <c r="AB9" s="235"/>
      <c r="AC9" s="235"/>
      <c r="AD9" s="235"/>
      <c r="AE9" s="235"/>
      <c r="AF9" s="235"/>
      <c r="AG9" s="235"/>
      <c r="AH9" s="235"/>
      <c r="AI9" s="235"/>
      <c r="AJ9" s="235"/>
      <c r="AK9" s="235"/>
      <c r="AL9" s="235"/>
      <c r="AM9" s="235"/>
      <c r="AN9" s="235"/>
      <c r="AO9" s="235"/>
      <c r="AP9" s="235"/>
      <c r="AQ9" s="235"/>
      <c r="AR9" s="235"/>
      <c r="AS9" s="235"/>
      <c r="AT9" s="235"/>
      <c r="AU9" s="235"/>
      <c r="AV9" s="197"/>
      <c r="AW9" s="197"/>
      <c r="AX9" s="231" t="s">
        <v>13</v>
      </c>
      <c r="AY9" s="231"/>
      <c r="AZ9" s="231"/>
      <c r="BA9" s="231"/>
      <c r="BB9" s="231"/>
      <c r="BC9" s="231"/>
      <c r="BD9" s="231"/>
      <c r="BE9" s="231"/>
      <c r="BF9" s="230" t="s">
        <v>14</v>
      </c>
      <c r="BG9" s="230"/>
      <c r="BH9" s="230"/>
      <c r="BI9" s="230"/>
      <c r="BJ9" s="230"/>
      <c r="BK9" s="230"/>
    </row>
    <row r="10" spans="1:63" s="161" customFormat="1" ht="30" customHeight="1" x14ac:dyDescent="0.35">
      <c r="S10" s="229" t="s">
        <v>15</v>
      </c>
      <c r="T10" s="229"/>
      <c r="U10" s="229"/>
      <c r="V10" s="229"/>
      <c r="W10" s="229"/>
      <c r="X10" s="229"/>
      <c r="Y10" s="229"/>
      <c r="Z10" s="229"/>
      <c r="AA10" s="229"/>
      <c r="AB10" s="230" t="s">
        <v>9</v>
      </c>
      <c r="AC10" s="230"/>
      <c r="AD10" s="230"/>
      <c r="AE10" s="230"/>
      <c r="AF10" s="230"/>
      <c r="AG10" s="230"/>
      <c r="AH10" s="230"/>
      <c r="AI10" s="230"/>
      <c r="AJ10" s="230"/>
      <c r="AK10" s="230"/>
      <c r="AL10" s="230"/>
      <c r="AM10" s="230"/>
      <c r="AN10" s="230"/>
      <c r="AO10" s="230"/>
      <c r="AP10" s="230"/>
      <c r="AQ10" s="230"/>
      <c r="AR10" s="230"/>
      <c r="AS10" s="230"/>
      <c r="AT10" s="230"/>
      <c r="AU10" s="230"/>
      <c r="AV10" s="197"/>
      <c r="AW10" s="197"/>
      <c r="AX10" s="231" t="s">
        <v>16</v>
      </c>
      <c r="AY10" s="231"/>
      <c r="AZ10" s="231"/>
      <c r="BA10" s="231"/>
      <c r="BB10" s="231"/>
      <c r="BC10" s="231"/>
      <c r="BD10" s="231"/>
      <c r="BE10" s="231"/>
      <c r="BF10" s="232" t="s">
        <v>233</v>
      </c>
      <c r="BG10" s="230"/>
      <c r="BH10" s="230"/>
      <c r="BI10" s="230"/>
      <c r="BJ10" s="230"/>
      <c r="BK10" s="230"/>
    </row>
    <row r="11" spans="1:63" s="161" customFormat="1" ht="30" customHeight="1" x14ac:dyDescent="0.35">
      <c r="S11" s="229" t="s">
        <v>17</v>
      </c>
      <c r="T11" s="229"/>
      <c r="U11" s="229"/>
      <c r="V11" s="229"/>
      <c r="W11" s="229"/>
      <c r="X11" s="229"/>
      <c r="Y11" s="229"/>
      <c r="Z11" s="229"/>
      <c r="AA11" s="229"/>
      <c r="AB11" s="233" t="s">
        <v>18</v>
      </c>
      <c r="AC11" s="233"/>
      <c r="AD11" s="233"/>
      <c r="AE11" s="233"/>
      <c r="AF11" s="233"/>
      <c r="AG11" s="233"/>
      <c r="AH11" s="233"/>
      <c r="AI11" s="233"/>
      <c r="AJ11" s="233"/>
      <c r="AK11" s="233"/>
      <c r="AL11" s="233"/>
      <c r="AM11" s="233"/>
      <c r="AN11" s="233"/>
      <c r="AO11" s="233"/>
      <c r="AP11" s="233"/>
      <c r="AQ11" s="233"/>
      <c r="AR11" s="233"/>
      <c r="AS11" s="233"/>
      <c r="AT11" s="233"/>
      <c r="AU11" s="233"/>
      <c r="AV11" s="233"/>
      <c r="AW11" s="233"/>
      <c r="AX11" s="233"/>
      <c r="AY11" s="233"/>
      <c r="AZ11" s="233"/>
      <c r="BA11" s="233"/>
      <c r="BB11" s="233"/>
      <c r="BC11" s="233"/>
      <c r="BD11" s="233"/>
      <c r="BE11" s="233"/>
      <c r="BF11" s="233"/>
      <c r="BG11" s="233"/>
      <c r="BH11" s="233"/>
      <c r="BI11" s="233"/>
      <c r="BJ11" s="233"/>
      <c r="BK11" s="233"/>
    </row>
    <row r="12" spans="1:63" ht="30" customHeight="1" x14ac:dyDescent="0.35">
      <c r="S12" s="186"/>
      <c r="T12" s="186"/>
      <c r="U12" s="186"/>
      <c r="V12" s="186"/>
      <c r="W12" s="186"/>
      <c r="X12" s="186"/>
      <c r="Y12" s="186"/>
      <c r="Z12" s="186"/>
      <c r="AA12" s="186"/>
      <c r="AB12" s="192"/>
      <c r="AC12" s="192"/>
      <c r="AD12" s="192"/>
      <c r="AE12" s="192"/>
      <c r="AF12" s="192"/>
      <c r="AG12" s="192"/>
      <c r="AH12" s="192"/>
      <c r="AI12" s="192"/>
      <c r="AJ12" s="192"/>
      <c r="AK12" s="192"/>
      <c r="AL12" s="192"/>
      <c r="AM12" s="192"/>
      <c r="AN12" s="192"/>
      <c r="AO12" s="192"/>
      <c r="AP12" s="192"/>
      <c r="AQ12" s="192"/>
      <c r="AR12" s="192"/>
      <c r="AS12" s="192"/>
      <c r="AT12" s="192"/>
      <c r="AU12" s="192"/>
      <c r="AX12" s="198"/>
      <c r="AY12" s="198"/>
      <c r="AZ12" s="198"/>
      <c r="BA12" s="198"/>
      <c r="BB12" s="198"/>
      <c r="BC12" s="198"/>
      <c r="BD12" s="198"/>
      <c r="BE12" s="198"/>
      <c r="BF12" s="210"/>
      <c r="BG12" s="210"/>
      <c r="BH12" s="210"/>
      <c r="BI12" s="210"/>
      <c r="BJ12" s="210"/>
      <c r="BK12" s="210"/>
    </row>
    <row r="13" spans="1:63" ht="20.100000000000001" customHeight="1" x14ac:dyDescent="0.3">
      <c r="S13" s="187"/>
      <c r="T13" s="187"/>
      <c r="U13" s="187"/>
      <c r="V13" s="187"/>
      <c r="W13" s="187"/>
      <c r="X13" s="187"/>
      <c r="Y13" s="187"/>
      <c r="Z13" s="187"/>
      <c r="AA13" s="187"/>
      <c r="AB13" s="193"/>
      <c r="AC13" s="193"/>
      <c r="AD13" s="193"/>
      <c r="AE13" s="193"/>
      <c r="AF13" s="193"/>
      <c r="AG13" s="193"/>
      <c r="AH13" s="193"/>
      <c r="AI13" s="193"/>
      <c r="AJ13" s="193"/>
      <c r="AK13" s="193"/>
      <c r="AL13" s="193"/>
      <c r="AM13" s="193"/>
      <c r="AN13" s="193"/>
      <c r="AO13" s="193"/>
      <c r="AP13" s="193"/>
      <c r="AQ13" s="193"/>
      <c r="AR13" s="193"/>
      <c r="AS13" s="193"/>
      <c r="AT13" s="193"/>
      <c r="AU13" s="193"/>
      <c r="AX13" s="199"/>
      <c r="AY13" s="199"/>
      <c r="AZ13" s="199"/>
      <c r="BA13" s="199"/>
      <c r="BB13" s="199"/>
      <c r="BC13" s="199"/>
      <c r="BD13" s="199"/>
      <c r="BE13" s="199"/>
      <c r="BF13" s="211"/>
      <c r="BG13" s="211"/>
      <c r="BH13" s="211"/>
      <c r="BI13" s="211"/>
      <c r="BJ13" s="211"/>
      <c r="BK13" s="211"/>
    </row>
    <row r="14" spans="1:63" ht="30" customHeight="1" x14ac:dyDescent="0.25">
      <c r="A14" s="219" t="s">
        <v>19</v>
      </c>
      <c r="B14" s="219"/>
      <c r="C14" s="219"/>
      <c r="D14" s="219"/>
      <c r="E14" s="219"/>
      <c r="F14" s="219"/>
      <c r="G14" s="219"/>
      <c r="H14" s="219"/>
      <c r="I14" s="219"/>
      <c r="J14" s="219"/>
      <c r="K14" s="219"/>
      <c r="L14" s="219"/>
      <c r="M14" s="219"/>
      <c r="N14" s="219"/>
      <c r="O14" s="219"/>
      <c r="P14" s="219"/>
      <c r="Q14" s="219"/>
      <c r="R14" s="219"/>
      <c r="S14" s="219"/>
      <c r="T14" s="219"/>
      <c r="U14" s="219"/>
      <c r="V14" s="219"/>
      <c r="W14" s="219"/>
      <c r="X14" s="219"/>
      <c r="Y14" s="219"/>
      <c r="Z14" s="219"/>
      <c r="AA14" s="219"/>
      <c r="AB14" s="219"/>
      <c r="AC14" s="219"/>
      <c r="AD14" s="219"/>
      <c r="AE14" s="219"/>
      <c r="AF14" s="219"/>
      <c r="AG14" s="219"/>
      <c r="AH14" s="219"/>
      <c r="AI14" s="219"/>
      <c r="AJ14" s="219"/>
      <c r="AK14" s="219"/>
      <c r="AL14" s="219"/>
      <c r="AM14" s="219"/>
      <c r="AN14" s="219"/>
      <c r="AO14" s="219"/>
      <c r="AP14" s="219"/>
      <c r="AQ14" s="219"/>
      <c r="AR14" s="219"/>
      <c r="AS14" s="219"/>
      <c r="AT14" s="219"/>
      <c r="AU14" s="219"/>
      <c r="AV14" s="219"/>
      <c r="AW14" s="219"/>
      <c r="AX14" s="219"/>
      <c r="AY14" s="219"/>
      <c r="AZ14" s="219"/>
      <c r="BA14" s="219"/>
      <c r="BC14" s="220" t="s">
        <v>20</v>
      </c>
      <c r="BD14" s="220"/>
      <c r="BE14" s="220"/>
      <c r="BF14" s="220"/>
      <c r="BG14" s="220"/>
      <c r="BH14" s="220"/>
      <c r="BI14" s="220"/>
      <c r="BJ14" s="220"/>
      <c r="BK14" s="220"/>
    </row>
    <row r="15" spans="1:63" x14ac:dyDescent="0.25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C15" s="12"/>
      <c r="BD15" s="12"/>
      <c r="BE15" s="12"/>
      <c r="BF15" s="12"/>
      <c r="BG15" s="12"/>
      <c r="BH15" s="12"/>
      <c r="BI15" s="12"/>
      <c r="BJ15" s="12"/>
      <c r="BK15" s="12"/>
    </row>
    <row r="16" spans="1:63" ht="24.9" customHeight="1" x14ac:dyDescent="0.25">
      <c r="A16" s="164" t="s">
        <v>21</v>
      </c>
      <c r="B16" s="165" t="s">
        <v>22</v>
      </c>
      <c r="C16" s="166"/>
      <c r="D16" s="166"/>
      <c r="E16" s="167"/>
      <c r="F16" s="165" t="s">
        <v>23</v>
      </c>
      <c r="G16" s="166"/>
      <c r="H16" s="166"/>
      <c r="I16" s="166"/>
      <c r="J16" s="165"/>
      <c r="K16" s="166" t="s">
        <v>24</v>
      </c>
      <c r="L16" s="166"/>
      <c r="M16" s="166"/>
      <c r="N16" s="167"/>
      <c r="O16" s="165" t="s">
        <v>25</v>
      </c>
      <c r="P16" s="166"/>
      <c r="Q16" s="166"/>
      <c r="R16" s="167"/>
      <c r="S16" s="165"/>
      <c r="T16" s="166" t="s">
        <v>26</v>
      </c>
      <c r="U16" s="166"/>
      <c r="V16" s="166"/>
      <c r="W16" s="167"/>
      <c r="X16" s="165" t="s">
        <v>27</v>
      </c>
      <c r="Y16" s="166"/>
      <c r="Z16" s="166"/>
      <c r="AA16" s="167"/>
      <c r="AB16" s="165" t="s">
        <v>28</v>
      </c>
      <c r="AC16" s="166"/>
      <c r="AD16" s="166"/>
      <c r="AE16" s="167"/>
      <c r="AF16" s="165" t="s">
        <v>29</v>
      </c>
      <c r="AG16" s="166"/>
      <c r="AH16" s="166"/>
      <c r="AI16" s="166"/>
      <c r="AJ16" s="167"/>
      <c r="AK16" s="165" t="s">
        <v>30</v>
      </c>
      <c r="AL16" s="166"/>
      <c r="AM16" s="166"/>
      <c r="AN16" s="167"/>
      <c r="AO16" s="165" t="s">
        <v>31</v>
      </c>
      <c r="AP16" s="166"/>
      <c r="AQ16" s="166"/>
      <c r="AR16" s="166"/>
      <c r="AS16" s="167" t="s">
        <v>32</v>
      </c>
      <c r="AT16" s="165"/>
      <c r="AU16" s="166"/>
      <c r="AV16" s="166"/>
      <c r="AW16" s="167"/>
      <c r="AX16" s="165" t="s">
        <v>33</v>
      </c>
      <c r="AY16" s="166"/>
      <c r="AZ16" s="166"/>
      <c r="BA16" s="167"/>
      <c r="BB16" s="200"/>
      <c r="BC16" s="221" t="s">
        <v>21</v>
      </c>
      <c r="BD16" s="223" t="s">
        <v>34</v>
      </c>
      <c r="BE16" s="225" t="s">
        <v>35</v>
      </c>
      <c r="BF16" s="225" t="s">
        <v>36</v>
      </c>
      <c r="BG16" s="225" t="s">
        <v>37</v>
      </c>
      <c r="BH16" s="225" t="s">
        <v>38</v>
      </c>
      <c r="BI16" s="225" t="s">
        <v>39</v>
      </c>
      <c r="BJ16" s="225" t="s">
        <v>40</v>
      </c>
      <c r="BK16" s="227" t="s">
        <v>41</v>
      </c>
    </row>
    <row r="17" spans="1:63" ht="24.9" customHeight="1" thickBot="1" x14ac:dyDescent="0.3">
      <c r="A17" s="168"/>
      <c r="B17" s="169">
        <v>1</v>
      </c>
      <c r="C17" s="170">
        <v>2</v>
      </c>
      <c r="D17" s="170">
        <v>3</v>
      </c>
      <c r="E17" s="171">
        <v>4</v>
      </c>
      <c r="F17" s="169">
        <v>5</v>
      </c>
      <c r="G17" s="170">
        <v>6</v>
      </c>
      <c r="H17" s="170">
        <v>7</v>
      </c>
      <c r="I17" s="170">
        <v>8</v>
      </c>
      <c r="J17" s="169">
        <v>9</v>
      </c>
      <c r="K17" s="170">
        <v>10</v>
      </c>
      <c r="L17" s="170">
        <v>11</v>
      </c>
      <c r="M17" s="170">
        <v>12</v>
      </c>
      <c r="N17" s="171">
        <v>13</v>
      </c>
      <c r="O17" s="169">
        <v>14</v>
      </c>
      <c r="P17" s="170">
        <v>15</v>
      </c>
      <c r="Q17" s="170">
        <v>16</v>
      </c>
      <c r="R17" s="171">
        <v>17</v>
      </c>
      <c r="S17" s="169">
        <v>18</v>
      </c>
      <c r="T17" s="170">
        <v>19</v>
      </c>
      <c r="U17" s="170">
        <v>20</v>
      </c>
      <c r="V17" s="170">
        <v>21</v>
      </c>
      <c r="W17" s="171">
        <v>22</v>
      </c>
      <c r="X17" s="169">
        <v>23</v>
      </c>
      <c r="Y17" s="170">
        <v>24</v>
      </c>
      <c r="Z17" s="170">
        <v>25</v>
      </c>
      <c r="AA17" s="171">
        <v>26</v>
      </c>
      <c r="AB17" s="169">
        <v>27</v>
      </c>
      <c r="AC17" s="170">
        <v>28</v>
      </c>
      <c r="AD17" s="170">
        <v>29</v>
      </c>
      <c r="AE17" s="171">
        <v>30</v>
      </c>
      <c r="AF17" s="169">
        <v>31</v>
      </c>
      <c r="AG17" s="170">
        <v>32</v>
      </c>
      <c r="AH17" s="170">
        <v>33</v>
      </c>
      <c r="AI17" s="170">
        <v>34</v>
      </c>
      <c r="AJ17" s="171">
        <v>35</v>
      </c>
      <c r="AK17" s="169">
        <v>36</v>
      </c>
      <c r="AL17" s="170">
        <v>37</v>
      </c>
      <c r="AM17" s="170">
        <v>37</v>
      </c>
      <c r="AN17" s="171">
        <v>39</v>
      </c>
      <c r="AO17" s="169">
        <v>40</v>
      </c>
      <c r="AP17" s="170">
        <v>41</v>
      </c>
      <c r="AQ17" s="170">
        <v>42</v>
      </c>
      <c r="AR17" s="170">
        <v>43</v>
      </c>
      <c r="AS17" s="171">
        <v>44</v>
      </c>
      <c r="AT17" s="169">
        <v>45</v>
      </c>
      <c r="AU17" s="170">
        <v>46</v>
      </c>
      <c r="AV17" s="170">
        <v>47</v>
      </c>
      <c r="AW17" s="171">
        <v>48</v>
      </c>
      <c r="AX17" s="169">
        <v>49</v>
      </c>
      <c r="AY17" s="170">
        <v>50</v>
      </c>
      <c r="AZ17" s="170">
        <v>51</v>
      </c>
      <c r="BA17" s="171">
        <v>52</v>
      </c>
      <c r="BB17" s="201"/>
      <c r="BC17" s="222"/>
      <c r="BD17" s="224"/>
      <c r="BE17" s="226"/>
      <c r="BF17" s="226"/>
      <c r="BG17" s="226"/>
      <c r="BH17" s="226"/>
      <c r="BI17" s="226"/>
      <c r="BJ17" s="226"/>
      <c r="BK17" s="228"/>
    </row>
    <row r="18" spans="1:63" ht="20.100000000000001" customHeight="1" x14ac:dyDescent="0.25">
      <c r="A18" s="172" t="s">
        <v>42</v>
      </c>
      <c r="B18" s="173"/>
      <c r="C18" s="174"/>
      <c r="D18" s="174"/>
      <c r="E18" s="175"/>
      <c r="F18" s="173"/>
      <c r="G18" s="173"/>
      <c r="H18" s="174"/>
      <c r="I18" s="174"/>
      <c r="J18" s="173"/>
      <c r="K18" s="174"/>
      <c r="L18" s="174"/>
      <c r="M18" s="174"/>
      <c r="N18" s="175"/>
      <c r="O18" s="173"/>
      <c r="P18" s="174"/>
      <c r="Q18" s="174" t="s">
        <v>43</v>
      </c>
      <c r="R18" s="175" t="s">
        <v>43</v>
      </c>
      <c r="S18" s="189" t="s">
        <v>44</v>
      </c>
      <c r="T18" s="190" t="s">
        <v>44</v>
      </c>
      <c r="U18" s="188" t="s">
        <v>44</v>
      </c>
      <c r="V18" s="173" t="s">
        <v>44</v>
      </c>
      <c r="W18" s="174" t="s">
        <v>44</v>
      </c>
      <c r="X18" s="173"/>
      <c r="Y18" s="174"/>
      <c r="Z18" s="174"/>
      <c r="AA18" s="175"/>
      <c r="AB18" s="173"/>
      <c r="AC18" s="174"/>
      <c r="AD18" s="174"/>
      <c r="AE18" s="175"/>
      <c r="AF18" s="173"/>
      <c r="AG18" s="173"/>
      <c r="AH18" s="174" t="s">
        <v>46</v>
      </c>
      <c r="AI18" s="174" t="s">
        <v>46</v>
      </c>
      <c r="AJ18" s="175"/>
      <c r="AK18" s="173"/>
      <c r="AL18" s="174"/>
      <c r="AM18" s="174"/>
      <c r="AN18" s="175"/>
      <c r="AO18" s="173"/>
      <c r="AP18" s="175" t="s">
        <v>43</v>
      </c>
      <c r="AQ18" s="175" t="s">
        <v>43</v>
      </c>
      <c r="AR18" s="174" t="s">
        <v>44</v>
      </c>
      <c r="AS18" s="175" t="s">
        <v>44</v>
      </c>
      <c r="AT18" s="173" t="s">
        <v>44</v>
      </c>
      <c r="AU18" s="174" t="s">
        <v>44</v>
      </c>
      <c r="AV18" s="174" t="s">
        <v>44</v>
      </c>
      <c r="AW18" s="175" t="s">
        <v>44</v>
      </c>
      <c r="AX18" s="173" t="s">
        <v>44</v>
      </c>
      <c r="AY18" s="174" t="s">
        <v>44</v>
      </c>
      <c r="AZ18" s="174" t="s">
        <v>44</v>
      </c>
      <c r="BA18" s="175" t="s">
        <v>44</v>
      </c>
      <c r="BB18" s="202"/>
      <c r="BC18" s="203" t="s">
        <v>42</v>
      </c>
      <c r="BD18" s="204">
        <f>COUNTBLANK(B18:BA18)</f>
        <v>31</v>
      </c>
      <c r="BE18" s="212">
        <f>COUNTIF(B18:BA18,"С")</f>
        <v>4</v>
      </c>
      <c r="BF18" s="212">
        <f>COUNTIF(B18:BA18,"А")</f>
        <v>0</v>
      </c>
      <c r="BG18" s="212">
        <f>COUNTIF(B18:BA18,"Н")</f>
        <v>2</v>
      </c>
      <c r="BH18" s="212">
        <f>COUNTIF(B18:BA18,"П")</f>
        <v>0</v>
      </c>
      <c r="BI18" s="212">
        <f>COUNTIF(B18:BA18,"Д")</f>
        <v>0</v>
      </c>
      <c r="BJ18" s="212">
        <f>COUNTIF(B18:BA18,"К")</f>
        <v>15</v>
      </c>
      <c r="BK18" s="213">
        <f>SUM(BD18:BJ18)</f>
        <v>52</v>
      </c>
    </row>
    <row r="19" spans="1:63" ht="20.100000000000001" customHeight="1" x14ac:dyDescent="0.25">
      <c r="A19" s="172" t="s">
        <v>45</v>
      </c>
      <c r="B19" s="173"/>
      <c r="C19" s="174"/>
      <c r="D19" s="174"/>
      <c r="E19" s="175" t="s">
        <v>46</v>
      </c>
      <c r="F19" s="173" t="s">
        <v>46</v>
      </c>
      <c r="G19" s="174" t="s">
        <v>48</v>
      </c>
      <c r="H19" s="174" t="s">
        <v>48</v>
      </c>
      <c r="I19" s="174" t="s">
        <v>48</v>
      </c>
      <c r="J19" s="173" t="s">
        <v>48</v>
      </c>
      <c r="K19" s="174"/>
      <c r="L19" s="174"/>
      <c r="M19" s="174"/>
      <c r="N19" s="175"/>
      <c r="O19" s="173"/>
      <c r="P19" s="174"/>
      <c r="Q19" s="174" t="s">
        <v>43</v>
      </c>
      <c r="R19" s="175" t="s">
        <v>43</v>
      </c>
      <c r="S19" s="189" t="s">
        <v>44</v>
      </c>
      <c r="T19" s="190" t="s">
        <v>44</v>
      </c>
      <c r="U19" s="188" t="s">
        <v>44</v>
      </c>
      <c r="V19" s="173" t="s">
        <v>44</v>
      </c>
      <c r="W19" s="174" t="s">
        <v>44</v>
      </c>
      <c r="X19" s="173"/>
      <c r="Y19" s="174"/>
      <c r="Z19" s="174"/>
      <c r="AA19" s="175"/>
      <c r="AB19" s="173"/>
      <c r="AC19" s="174"/>
      <c r="AD19" s="174"/>
      <c r="AE19" s="175" t="s">
        <v>46</v>
      </c>
      <c r="AF19" s="173" t="s">
        <v>46</v>
      </c>
      <c r="AG19" s="174" t="s">
        <v>48</v>
      </c>
      <c r="AH19" s="174" t="s">
        <v>48</v>
      </c>
      <c r="AI19" s="174" t="s">
        <v>48</v>
      </c>
      <c r="AJ19" s="175" t="s">
        <v>48</v>
      </c>
      <c r="AK19" s="173"/>
      <c r="AL19" s="174"/>
      <c r="AM19" s="174"/>
      <c r="AN19" s="175"/>
      <c r="AO19" s="173"/>
      <c r="AP19" s="175" t="s">
        <v>43</v>
      </c>
      <c r="AQ19" s="175" t="s">
        <v>43</v>
      </c>
      <c r="AR19" s="174" t="s">
        <v>44</v>
      </c>
      <c r="AS19" s="175" t="s">
        <v>44</v>
      </c>
      <c r="AT19" s="173" t="s">
        <v>44</v>
      </c>
      <c r="AU19" s="174" t="s">
        <v>44</v>
      </c>
      <c r="AV19" s="174" t="s">
        <v>44</v>
      </c>
      <c r="AW19" s="175" t="s">
        <v>44</v>
      </c>
      <c r="AX19" s="173" t="s">
        <v>44</v>
      </c>
      <c r="AY19" s="174" t="s">
        <v>44</v>
      </c>
      <c r="AZ19" s="174" t="s">
        <v>44</v>
      </c>
      <c r="BA19" s="175" t="s">
        <v>44</v>
      </c>
      <c r="BB19" s="202"/>
      <c r="BC19" s="203" t="s">
        <v>45</v>
      </c>
      <c r="BD19" s="204">
        <f>COUNTBLANK(B19:BA19)</f>
        <v>21</v>
      </c>
      <c r="BE19" s="212">
        <f>COUNTIF(B19:BA19,"С")</f>
        <v>4</v>
      </c>
      <c r="BF19" s="212">
        <f>COUNTIF(B19:BA19,"А")</f>
        <v>0</v>
      </c>
      <c r="BG19" s="212">
        <f>COUNTIF(B19:BA19,"Н")</f>
        <v>4</v>
      </c>
      <c r="BH19" s="212">
        <f>COUNTIF(B19:BA19,"П")</f>
        <v>8</v>
      </c>
      <c r="BI19" s="212">
        <f>COUNTIF(B19:BA19,"Д")</f>
        <v>0</v>
      </c>
      <c r="BJ19" s="212">
        <f>COUNTIF(B19:BA19,"К")</f>
        <v>15</v>
      </c>
      <c r="BK19" s="213">
        <f>SUM(BD19:BJ19)</f>
        <v>52</v>
      </c>
    </row>
    <row r="20" spans="1:63" ht="20.100000000000001" customHeight="1" x14ac:dyDescent="0.25">
      <c r="A20" s="176" t="s">
        <v>47</v>
      </c>
      <c r="B20" s="177"/>
      <c r="C20" s="178"/>
      <c r="D20" s="178"/>
      <c r="E20" s="179" t="s">
        <v>46</v>
      </c>
      <c r="F20" s="177" t="s">
        <v>46</v>
      </c>
      <c r="G20" s="178" t="s">
        <v>48</v>
      </c>
      <c r="H20" s="178" t="s">
        <v>48</v>
      </c>
      <c r="I20" s="178" t="s">
        <v>48</v>
      </c>
      <c r="J20" s="177" t="s">
        <v>48</v>
      </c>
      <c r="K20" s="178" t="s">
        <v>48</v>
      </c>
      <c r="L20" s="178"/>
      <c r="M20" s="178"/>
      <c r="N20" s="179"/>
      <c r="O20" s="177"/>
      <c r="P20" s="178"/>
      <c r="Q20" s="178" t="s">
        <v>43</v>
      </c>
      <c r="R20" s="179" t="s">
        <v>43</v>
      </c>
      <c r="S20" s="189" t="s">
        <v>44</v>
      </c>
      <c r="T20" s="190" t="s">
        <v>44</v>
      </c>
      <c r="U20" s="188" t="s">
        <v>44</v>
      </c>
      <c r="V20" s="177" t="s">
        <v>44</v>
      </c>
      <c r="W20" s="178" t="s">
        <v>44</v>
      </c>
      <c r="X20" s="177"/>
      <c r="Y20" s="178"/>
      <c r="Z20" s="178"/>
      <c r="AA20" s="179"/>
      <c r="AB20" s="177" t="s">
        <v>48</v>
      </c>
      <c r="AC20" s="194" t="s">
        <v>48</v>
      </c>
      <c r="AD20" s="194" t="s">
        <v>48</v>
      </c>
      <c r="AE20" s="195" t="s">
        <v>48</v>
      </c>
      <c r="AF20" s="196" t="s">
        <v>48</v>
      </c>
      <c r="AG20" s="194"/>
      <c r="AH20" s="194"/>
      <c r="AI20" s="194"/>
      <c r="AJ20" s="195"/>
      <c r="AK20" s="196"/>
      <c r="AL20" s="194"/>
      <c r="AM20" s="194"/>
      <c r="AN20" s="195" t="s">
        <v>43</v>
      </c>
      <c r="AO20" s="177" t="s">
        <v>43</v>
      </c>
      <c r="AP20" s="178" t="s">
        <v>49</v>
      </c>
      <c r="AQ20" s="178" t="s">
        <v>49</v>
      </c>
      <c r="AR20" s="178" t="s">
        <v>49</v>
      </c>
      <c r="AS20" s="179"/>
      <c r="AT20" s="177"/>
      <c r="AU20" s="178"/>
      <c r="AV20" s="178"/>
      <c r="AW20" s="179"/>
      <c r="AX20" s="177"/>
      <c r="AY20" s="178"/>
      <c r="AZ20" s="178"/>
      <c r="BA20" s="179"/>
      <c r="BB20" s="202"/>
      <c r="BC20" s="205" t="s">
        <v>47</v>
      </c>
      <c r="BD20" s="206">
        <f>COUNTBLANK(B20:AQ20)</f>
        <v>19</v>
      </c>
      <c r="BE20" s="214">
        <f>COUNTIF(B20:BA20,"С")</f>
        <v>4</v>
      </c>
      <c r="BF20" s="214">
        <f>COUNTIF(B20:BA20,"А")</f>
        <v>3</v>
      </c>
      <c r="BG20" s="214">
        <f>COUNTIF(B20:BA20,"Н")</f>
        <v>2</v>
      </c>
      <c r="BH20" s="214">
        <f>COUNTIF(B20:BA20,"П")</f>
        <v>10</v>
      </c>
      <c r="BI20" s="214">
        <f>COUNTIF(B20:BA20,"Д")</f>
        <v>0</v>
      </c>
      <c r="BJ20" s="214">
        <f>COUNTIF(B20:BA20,"К")</f>
        <v>5</v>
      </c>
      <c r="BK20" s="215">
        <f>SUM(BD20:BJ20)</f>
        <v>43</v>
      </c>
    </row>
    <row r="21" spans="1:63" ht="15.6" x14ac:dyDescent="0.25">
      <c r="BC21" s="207" t="s">
        <v>50</v>
      </c>
      <c r="BD21" s="206">
        <f>SUM(BD18:BD20)</f>
        <v>71</v>
      </c>
      <c r="BE21" s="206">
        <f>SUM(BE18:BE20)</f>
        <v>12</v>
      </c>
      <c r="BF21" s="206">
        <f>SUM(BF18:BF20)</f>
        <v>3</v>
      </c>
      <c r="BG21" s="206">
        <f>SUM(BG18:BG20)</f>
        <v>8</v>
      </c>
      <c r="BH21" s="206">
        <f>SUM(BH18:BH20)</f>
        <v>18</v>
      </c>
      <c r="BI21" s="206">
        <f>SUM(BI18:BI20)</f>
        <v>0</v>
      </c>
      <c r="BJ21" s="206">
        <f>SUM(BJ18:BJ20)</f>
        <v>35</v>
      </c>
      <c r="BK21" s="216">
        <f>SUM(BK18:BK20)</f>
        <v>147</v>
      </c>
    </row>
    <row r="22" spans="1:63" x14ac:dyDescent="0.25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</row>
    <row r="23" spans="1:63" s="162" customFormat="1" ht="18.75" customHeight="1" x14ac:dyDescent="0.25">
      <c r="A23" s="180" t="s">
        <v>51</v>
      </c>
      <c r="B23" s="181"/>
      <c r="C23" s="181"/>
      <c r="D23" s="181"/>
      <c r="E23" s="182"/>
      <c r="F23" s="218" t="s">
        <v>52</v>
      </c>
      <c r="G23" s="218"/>
      <c r="H23" s="218"/>
      <c r="I23" s="218"/>
      <c r="J23" s="181"/>
      <c r="K23" s="185" t="s">
        <v>43</v>
      </c>
      <c r="L23" s="218" t="s">
        <v>53</v>
      </c>
      <c r="M23" s="218"/>
      <c r="N23" s="218"/>
      <c r="O23" s="218"/>
      <c r="P23" s="218"/>
      <c r="Q23" s="181"/>
      <c r="R23" s="191" t="s">
        <v>46</v>
      </c>
      <c r="S23" s="218" t="s">
        <v>54</v>
      </c>
      <c r="T23" s="218"/>
      <c r="U23" s="218"/>
      <c r="V23" s="218"/>
      <c r="W23" s="218"/>
      <c r="X23" s="181"/>
      <c r="Y23" s="191" t="s">
        <v>48</v>
      </c>
      <c r="Z23" s="218" t="s">
        <v>55</v>
      </c>
      <c r="AA23" s="218"/>
      <c r="AB23" s="218"/>
      <c r="AC23" s="218"/>
      <c r="AD23" s="218"/>
      <c r="AE23" s="181"/>
      <c r="AF23" s="191" t="s">
        <v>49</v>
      </c>
      <c r="AG23" s="217" t="s">
        <v>56</v>
      </c>
      <c r="AH23" s="217"/>
      <c r="AI23" s="217"/>
      <c r="AJ23" s="217"/>
      <c r="AK23" s="217"/>
      <c r="AL23" s="217"/>
      <c r="AM23" s="183"/>
      <c r="AN23" s="191" t="s">
        <v>57</v>
      </c>
      <c r="AO23" s="217" t="s">
        <v>58</v>
      </c>
      <c r="AP23" s="217"/>
      <c r="AQ23" s="217"/>
      <c r="AR23" s="217"/>
      <c r="AS23" s="217"/>
      <c r="AT23" s="217"/>
      <c r="AU23" s="12"/>
      <c r="AV23" s="191" t="s">
        <v>44</v>
      </c>
      <c r="AW23" s="217" t="s">
        <v>40</v>
      </c>
      <c r="AX23" s="217"/>
      <c r="AY23" s="217"/>
      <c r="AZ23" s="217"/>
      <c r="BA23" s="217"/>
      <c r="BB23" s="198"/>
      <c r="BC23" s="208"/>
      <c r="BD23" s="208"/>
      <c r="BE23" s="208"/>
      <c r="BF23" s="208"/>
      <c r="BG23" s="208"/>
      <c r="BH23" s="208"/>
      <c r="BI23" s="208"/>
      <c r="BJ23" s="208"/>
      <c r="BK23" s="208"/>
    </row>
    <row r="24" spans="1:63" s="163" customFormat="1" ht="21" x14ac:dyDescent="0.25">
      <c r="A24" s="184"/>
      <c r="B24" s="184"/>
      <c r="C24" s="184"/>
      <c r="D24" s="184"/>
      <c r="E24" s="184"/>
      <c r="F24" s="218"/>
      <c r="G24" s="218"/>
      <c r="H24" s="218"/>
      <c r="I24" s="218"/>
      <c r="J24" s="184"/>
      <c r="K24" s="184"/>
      <c r="L24" s="218"/>
      <c r="M24" s="218"/>
      <c r="N24" s="218"/>
      <c r="O24" s="218"/>
      <c r="P24" s="218"/>
      <c r="Q24" s="184"/>
      <c r="R24" s="184"/>
      <c r="S24" s="218"/>
      <c r="T24" s="218"/>
      <c r="U24" s="218"/>
      <c r="V24" s="218"/>
      <c r="W24" s="218"/>
      <c r="X24" s="184"/>
      <c r="Y24" s="184"/>
      <c r="Z24" s="218"/>
      <c r="AA24" s="218"/>
      <c r="AB24" s="218"/>
      <c r="AC24" s="218"/>
      <c r="AD24" s="218"/>
      <c r="AE24" s="184"/>
      <c r="AF24" s="184"/>
      <c r="AG24" s="217"/>
      <c r="AH24" s="217"/>
      <c r="AI24" s="217"/>
      <c r="AJ24" s="217"/>
      <c r="AK24" s="217"/>
      <c r="AL24" s="217"/>
      <c r="AM24" s="183"/>
      <c r="AN24" s="184"/>
      <c r="AO24" s="217"/>
      <c r="AP24" s="217"/>
      <c r="AQ24" s="217"/>
      <c r="AR24" s="217"/>
      <c r="AS24" s="217"/>
      <c r="AT24" s="217"/>
      <c r="AU24" s="184"/>
      <c r="AV24" s="184"/>
      <c r="AW24" s="217"/>
      <c r="AX24" s="217"/>
      <c r="AY24" s="217"/>
      <c r="AZ24" s="217"/>
      <c r="BA24" s="217"/>
      <c r="BB24" s="198"/>
      <c r="BC24" s="209"/>
      <c r="BD24" s="209"/>
      <c r="BE24" s="209"/>
      <c r="BF24" s="209"/>
      <c r="BG24" s="209"/>
      <c r="BH24" s="209"/>
      <c r="BI24" s="209"/>
      <c r="BJ24" s="209"/>
      <c r="BK24" s="209"/>
    </row>
  </sheetData>
  <sheetProtection deleteRows="0"/>
  <customSheetViews>
    <customSheetView guid="{791DB74A-D72A-4A24-8E5B-5C9CCB5308F6}" scale="70" showPageBreaks="1" fitToPage="1">
      <selection activeCell="A15" sqref="A15:BA15"/>
      <pageMargins left="0.31496062992126" right="0.31496062992126" top="0.74803149606299202" bottom="0.74803149606299202" header="0.31496062992126" footer="0.31496062992126"/>
      <printOptions horizontalCentered="1"/>
      <pageSetup paperSize="9" scale="37" orientation="portrait"/>
    </customSheetView>
  </customSheetViews>
  <mergeCells count="40">
    <mergeCell ref="A2:BK2"/>
    <mergeCell ref="A3:BK3"/>
    <mergeCell ref="A4:BK4"/>
    <mergeCell ref="A5:BK5"/>
    <mergeCell ref="S7:AA7"/>
    <mergeCell ref="AB7:AU7"/>
    <mergeCell ref="AX7:BE7"/>
    <mergeCell ref="BF7:BK7"/>
    <mergeCell ref="S8:AA8"/>
    <mergeCell ref="AB8:AU8"/>
    <mergeCell ref="AX8:BE8"/>
    <mergeCell ref="BF8:BK8"/>
    <mergeCell ref="S9:AA9"/>
    <mergeCell ref="AB9:AU9"/>
    <mergeCell ref="AX9:BE9"/>
    <mergeCell ref="BF9:BK9"/>
    <mergeCell ref="S10:AA10"/>
    <mergeCell ref="AB10:AU10"/>
    <mergeCell ref="AX10:BE10"/>
    <mergeCell ref="BF10:BK10"/>
    <mergeCell ref="S11:AA11"/>
    <mergeCell ref="AB11:BK11"/>
    <mergeCell ref="A14:BA14"/>
    <mergeCell ref="BC14:BK14"/>
    <mergeCell ref="BC16:BC17"/>
    <mergeCell ref="BD16:BD17"/>
    <mergeCell ref="BE16:BE17"/>
    <mergeCell ref="BF16:BF17"/>
    <mergeCell ref="BG16:BG17"/>
    <mergeCell ref="BH16:BH17"/>
    <mergeCell ref="BI16:BI17"/>
    <mergeCell ref="BJ16:BJ17"/>
    <mergeCell ref="BK16:BK17"/>
    <mergeCell ref="AO23:AT24"/>
    <mergeCell ref="F23:I24"/>
    <mergeCell ref="L23:P24"/>
    <mergeCell ref="S23:W24"/>
    <mergeCell ref="AW23:BA24"/>
    <mergeCell ref="Z23:AD24"/>
    <mergeCell ref="AG23:AL24"/>
  </mergeCells>
  <printOptions horizontalCentered="1"/>
  <pageMargins left="0.39370078740157499" right="0.39370078740157499" top="0.39370078740157499" bottom="0.39370078740157499" header="0.511811023622047" footer="0.511811023622047"/>
  <pageSetup paperSize="9" scale="36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A1:AB87"/>
  <sheetViews>
    <sheetView tabSelected="1" view="pageBreakPreview" topLeftCell="B1" zoomScale="50" zoomScaleNormal="85" workbookViewId="0">
      <pane ySplit="8" topLeftCell="A9" activePane="bottomLeft" state="frozen"/>
      <selection pane="bottomLeft" activeCell="U13" sqref="U13"/>
    </sheetView>
  </sheetViews>
  <sheetFormatPr defaultColWidth="9.109375" defaultRowHeight="13.8" x14ac:dyDescent="0.25"/>
  <cols>
    <col min="1" max="1" width="12.6640625" style="53" customWidth="1"/>
    <col min="2" max="2" width="80.6640625" style="53" customWidth="1"/>
    <col min="3" max="8" width="2.33203125" style="53" customWidth="1"/>
    <col min="9" max="9" width="4.6640625" style="53" customWidth="1"/>
    <col min="10" max="10" width="7.88671875" style="54" customWidth="1"/>
    <col min="11" max="11" width="6.6640625" style="53" customWidth="1"/>
    <col min="12" max="12" width="8.88671875" style="54" customWidth="1"/>
    <col min="13" max="13" width="6.6640625" style="54" customWidth="1"/>
    <col min="14" max="14" width="7.6640625" style="54" customWidth="1"/>
    <col min="15" max="15" width="6.6640625" style="54" customWidth="1"/>
    <col min="16" max="16" width="8.109375" style="54" customWidth="1"/>
    <col min="17" max="23" width="6.33203125" style="51" customWidth="1"/>
    <col min="24" max="24" width="6.33203125" style="53" customWidth="1"/>
    <col min="25" max="16384" width="9.109375" style="53"/>
  </cols>
  <sheetData>
    <row r="1" spans="1:26" ht="45" customHeight="1" x14ac:dyDescent="0.25">
      <c r="A1" s="348" t="s">
        <v>59</v>
      </c>
      <c r="B1" s="349"/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349"/>
      <c r="O1" s="349"/>
      <c r="P1" s="349"/>
      <c r="Q1" s="349"/>
      <c r="R1" s="349"/>
      <c r="S1" s="349"/>
      <c r="T1" s="349"/>
      <c r="U1" s="349"/>
      <c r="V1" s="349"/>
      <c r="W1" s="349"/>
      <c r="X1" s="350"/>
    </row>
    <row r="2" spans="1:26" ht="15.75" customHeight="1" x14ac:dyDescent="0.25">
      <c r="A2" s="246" t="s">
        <v>60</v>
      </c>
      <c r="B2" s="251" t="s">
        <v>61</v>
      </c>
      <c r="C2" s="363" t="s">
        <v>62</v>
      </c>
      <c r="D2" s="364"/>
      <c r="E2" s="364"/>
      <c r="F2" s="364"/>
      <c r="G2" s="364"/>
      <c r="H2" s="364"/>
      <c r="I2" s="365"/>
      <c r="J2" s="351" t="s">
        <v>63</v>
      </c>
      <c r="K2" s="352"/>
      <c r="L2" s="352"/>
      <c r="M2" s="352"/>
      <c r="N2" s="352"/>
      <c r="O2" s="352"/>
      <c r="P2" s="353"/>
      <c r="Q2" s="351" t="s">
        <v>64</v>
      </c>
      <c r="R2" s="352"/>
      <c r="S2" s="352"/>
      <c r="T2" s="352"/>
      <c r="U2" s="352"/>
      <c r="V2" s="352"/>
      <c r="W2" s="352"/>
      <c r="X2" s="353"/>
    </row>
    <row r="3" spans="1:26" ht="15.75" customHeight="1" x14ac:dyDescent="0.3">
      <c r="A3" s="247"/>
      <c r="B3" s="252"/>
      <c r="C3" s="366"/>
      <c r="D3" s="367"/>
      <c r="E3" s="367"/>
      <c r="F3" s="367"/>
      <c r="G3" s="367"/>
      <c r="H3" s="367"/>
      <c r="I3" s="368"/>
      <c r="J3" s="260" t="s">
        <v>65</v>
      </c>
      <c r="K3" s="264" t="s">
        <v>66</v>
      </c>
      <c r="L3" s="268" t="s">
        <v>67</v>
      </c>
      <c r="M3" s="354" t="s">
        <v>68</v>
      </c>
      <c r="N3" s="355"/>
      <c r="O3" s="356"/>
      <c r="P3" s="280" t="s">
        <v>69</v>
      </c>
      <c r="Q3" s="357"/>
      <c r="R3" s="358"/>
      <c r="S3" s="438" t="s">
        <v>70</v>
      </c>
      <c r="T3" s="358"/>
      <c r="U3" s="438" t="s">
        <v>71</v>
      </c>
      <c r="V3" s="358"/>
      <c r="W3" s="438" t="s">
        <v>72</v>
      </c>
      <c r="X3" s="359"/>
    </row>
    <row r="4" spans="1:26" ht="15.75" customHeight="1" x14ac:dyDescent="0.3">
      <c r="A4" s="247"/>
      <c r="B4" s="252"/>
      <c r="C4" s="344" t="s">
        <v>73</v>
      </c>
      <c r="D4" s="345"/>
      <c r="E4" s="345"/>
      <c r="F4" s="345" t="s">
        <v>74</v>
      </c>
      <c r="G4" s="345"/>
      <c r="H4" s="345"/>
      <c r="I4" s="256" t="s">
        <v>75</v>
      </c>
      <c r="J4" s="260"/>
      <c r="K4" s="264"/>
      <c r="L4" s="269"/>
      <c r="M4" s="274" t="s">
        <v>76</v>
      </c>
      <c r="N4" s="278" t="s">
        <v>77</v>
      </c>
      <c r="O4" s="274" t="s">
        <v>78</v>
      </c>
      <c r="P4" s="281"/>
      <c r="Q4" s="121"/>
      <c r="R4" s="122"/>
      <c r="S4" s="122">
        <v>1</v>
      </c>
      <c r="T4" s="122">
        <v>2</v>
      </c>
      <c r="U4" s="122">
        <v>3</v>
      </c>
      <c r="V4" s="122">
        <v>4</v>
      </c>
      <c r="W4" s="122">
        <v>5</v>
      </c>
      <c r="X4" s="123">
        <v>6</v>
      </c>
    </row>
    <row r="5" spans="1:26" ht="14.25" customHeight="1" x14ac:dyDescent="0.25">
      <c r="A5" s="247"/>
      <c r="B5" s="252"/>
      <c r="C5" s="344"/>
      <c r="D5" s="345"/>
      <c r="E5" s="345"/>
      <c r="F5" s="345"/>
      <c r="G5" s="345"/>
      <c r="H5" s="345"/>
      <c r="I5" s="256"/>
      <c r="J5" s="260"/>
      <c r="K5" s="264"/>
      <c r="L5" s="269"/>
      <c r="M5" s="274"/>
      <c r="N5" s="278"/>
      <c r="O5" s="274"/>
      <c r="P5" s="281"/>
      <c r="Q5" s="360" t="s">
        <v>79</v>
      </c>
      <c r="R5" s="361"/>
      <c r="S5" s="361"/>
      <c r="T5" s="361"/>
      <c r="U5" s="361"/>
      <c r="V5" s="361"/>
      <c r="W5" s="361"/>
      <c r="X5" s="362"/>
    </row>
    <row r="6" spans="1:26" ht="14.25" customHeight="1" x14ac:dyDescent="0.3">
      <c r="A6" s="247"/>
      <c r="B6" s="252"/>
      <c r="C6" s="344"/>
      <c r="D6" s="345"/>
      <c r="E6" s="345"/>
      <c r="F6" s="345"/>
      <c r="G6" s="345"/>
      <c r="H6" s="345"/>
      <c r="I6" s="256"/>
      <c r="J6" s="260"/>
      <c r="K6" s="264"/>
      <c r="L6" s="269"/>
      <c r="M6" s="274"/>
      <c r="N6" s="278"/>
      <c r="O6" s="274"/>
      <c r="P6" s="281"/>
      <c r="Q6" s="124">
        <v>15</v>
      </c>
      <c r="R6" s="125">
        <v>15</v>
      </c>
      <c r="S6" s="125">
        <v>15</v>
      </c>
      <c r="T6" s="125">
        <v>15</v>
      </c>
      <c r="U6" s="125">
        <v>15</v>
      </c>
      <c r="V6" s="125">
        <v>15</v>
      </c>
      <c r="W6" s="125">
        <v>15</v>
      </c>
      <c r="X6" s="126">
        <v>15</v>
      </c>
    </row>
    <row r="7" spans="1:26" ht="52.5" customHeight="1" x14ac:dyDescent="0.25">
      <c r="A7" s="248"/>
      <c r="B7" s="253"/>
      <c r="C7" s="346"/>
      <c r="D7" s="347"/>
      <c r="E7" s="347"/>
      <c r="F7" s="347"/>
      <c r="G7" s="347"/>
      <c r="H7" s="347"/>
      <c r="I7" s="257"/>
      <c r="J7" s="261"/>
      <c r="K7" s="265"/>
      <c r="L7" s="270"/>
      <c r="M7" s="275"/>
      <c r="N7" s="279"/>
      <c r="O7" s="275"/>
      <c r="P7" s="282"/>
      <c r="Q7" s="331" t="s">
        <v>80</v>
      </c>
      <c r="R7" s="332"/>
      <c r="S7" s="332"/>
      <c r="T7" s="332"/>
      <c r="U7" s="332"/>
      <c r="V7" s="332"/>
      <c r="W7" s="332"/>
      <c r="X7" s="333"/>
    </row>
    <row r="8" spans="1:26" ht="20.100000000000001" customHeight="1" x14ac:dyDescent="0.25">
      <c r="A8" s="55">
        <v>1</v>
      </c>
      <c r="B8" s="56">
        <v>2</v>
      </c>
      <c r="C8" s="334">
        <v>3</v>
      </c>
      <c r="D8" s="335"/>
      <c r="E8" s="336"/>
      <c r="F8" s="337">
        <v>4</v>
      </c>
      <c r="G8" s="335"/>
      <c r="H8" s="336"/>
      <c r="I8" s="94">
        <v>5</v>
      </c>
      <c r="J8" s="95">
        <v>6</v>
      </c>
      <c r="K8" s="96">
        <v>7</v>
      </c>
      <c r="L8" s="97">
        <v>8</v>
      </c>
      <c r="M8" s="97">
        <v>9</v>
      </c>
      <c r="N8" s="97">
        <v>10</v>
      </c>
      <c r="O8" s="97">
        <v>11</v>
      </c>
      <c r="P8" s="98">
        <v>12</v>
      </c>
      <c r="Q8" s="57">
        <v>13</v>
      </c>
      <c r="R8" s="96">
        <v>14</v>
      </c>
      <c r="S8" s="96">
        <v>15</v>
      </c>
      <c r="T8" s="96">
        <v>16</v>
      </c>
      <c r="U8" s="96">
        <v>17</v>
      </c>
      <c r="V8" s="96">
        <v>18</v>
      </c>
      <c r="W8" s="96">
        <v>19</v>
      </c>
      <c r="X8" s="94">
        <v>20</v>
      </c>
    </row>
    <row r="9" spans="1:26" ht="22.2" customHeight="1" x14ac:dyDescent="0.25">
      <c r="A9" s="338" t="s">
        <v>81</v>
      </c>
      <c r="B9" s="339"/>
      <c r="C9" s="339"/>
      <c r="D9" s="339"/>
      <c r="E9" s="339"/>
      <c r="F9" s="339"/>
      <c r="G9" s="339"/>
      <c r="H9" s="339"/>
      <c r="I9" s="339"/>
      <c r="J9" s="339"/>
      <c r="K9" s="339"/>
      <c r="L9" s="339"/>
      <c r="M9" s="339"/>
      <c r="N9" s="339"/>
      <c r="O9" s="339"/>
      <c r="P9" s="339"/>
      <c r="Q9" s="339"/>
      <c r="R9" s="339"/>
      <c r="S9" s="339"/>
      <c r="T9" s="339"/>
      <c r="U9" s="339"/>
      <c r="V9" s="339"/>
      <c r="W9" s="339"/>
      <c r="X9" s="340"/>
    </row>
    <row r="10" spans="1:26" s="44" customFormat="1" ht="25.95" customHeight="1" x14ac:dyDescent="0.25">
      <c r="A10" s="341" t="s">
        <v>82</v>
      </c>
      <c r="B10" s="342"/>
      <c r="C10" s="342"/>
      <c r="D10" s="342"/>
      <c r="E10" s="342"/>
      <c r="F10" s="342"/>
      <c r="G10" s="342"/>
      <c r="H10" s="342"/>
      <c r="I10" s="342"/>
      <c r="J10" s="342"/>
      <c r="K10" s="342"/>
      <c r="L10" s="342"/>
      <c r="M10" s="342"/>
      <c r="N10" s="342"/>
      <c r="O10" s="342"/>
      <c r="P10" s="342"/>
      <c r="Q10" s="342"/>
      <c r="R10" s="342"/>
      <c r="S10" s="342"/>
      <c r="T10" s="342"/>
      <c r="U10" s="342"/>
      <c r="V10" s="342"/>
      <c r="W10" s="342"/>
      <c r="X10" s="343"/>
    </row>
    <row r="11" spans="1:26" s="45" customFormat="1" ht="24.9" customHeight="1" x14ac:dyDescent="0.25">
      <c r="A11" s="58" t="s">
        <v>83</v>
      </c>
      <c r="B11" s="59"/>
      <c r="C11" s="60"/>
      <c r="D11" s="60"/>
      <c r="E11" s="61"/>
      <c r="F11" s="62"/>
      <c r="G11" s="60">
        <v>1</v>
      </c>
      <c r="H11" s="61"/>
      <c r="I11" s="66"/>
      <c r="J11" s="99">
        <f t="shared" ref="J11:J18" si="0">K11*30</f>
        <v>0</v>
      </c>
      <c r="K11" s="100">
        <f t="shared" ref="K11:K18" si="1">SUM(Q11:X11)</f>
        <v>0</v>
      </c>
      <c r="L11" s="100"/>
      <c r="M11" s="101"/>
      <c r="N11" s="101"/>
      <c r="O11" s="101"/>
      <c r="P11" s="102"/>
      <c r="Q11" s="99"/>
      <c r="R11" s="100"/>
      <c r="S11" s="100"/>
      <c r="T11" s="100"/>
      <c r="U11" s="100"/>
      <c r="V11" s="100"/>
      <c r="W11" s="100"/>
      <c r="X11" s="112"/>
      <c r="Y11" s="46"/>
      <c r="Z11" s="46"/>
    </row>
    <row r="12" spans="1:26" s="46" customFormat="1" ht="24.9" customHeight="1" x14ac:dyDescent="0.25">
      <c r="A12" s="58" t="s">
        <v>84</v>
      </c>
      <c r="B12" s="63"/>
      <c r="C12" s="60"/>
      <c r="D12" s="60"/>
      <c r="E12" s="61"/>
      <c r="F12" s="62"/>
      <c r="G12" s="60">
        <v>1</v>
      </c>
      <c r="H12" s="61"/>
      <c r="I12" s="66"/>
      <c r="J12" s="99">
        <f t="shared" si="0"/>
        <v>0</v>
      </c>
      <c r="K12" s="100">
        <f t="shared" si="1"/>
        <v>0</v>
      </c>
      <c r="L12" s="100"/>
      <c r="M12" s="101"/>
      <c r="N12" s="101"/>
      <c r="O12" s="101"/>
      <c r="P12" s="102"/>
      <c r="Q12" s="99"/>
      <c r="R12" s="100"/>
      <c r="S12" s="100"/>
      <c r="T12" s="100"/>
      <c r="U12" s="100"/>
      <c r="V12" s="100"/>
      <c r="W12" s="100"/>
      <c r="X12" s="112"/>
    </row>
    <row r="13" spans="1:26" s="46" customFormat="1" ht="24.9" customHeight="1" x14ac:dyDescent="0.25">
      <c r="A13" s="58" t="s">
        <v>85</v>
      </c>
      <c r="B13" s="63"/>
      <c r="C13" s="60"/>
      <c r="D13" s="60"/>
      <c r="E13" s="61"/>
      <c r="F13" s="62"/>
      <c r="G13" s="60">
        <v>1</v>
      </c>
      <c r="H13" s="61"/>
      <c r="I13" s="66"/>
      <c r="J13" s="99">
        <f t="shared" si="0"/>
        <v>0</v>
      </c>
      <c r="K13" s="100">
        <f t="shared" si="1"/>
        <v>0</v>
      </c>
      <c r="L13" s="100"/>
      <c r="M13" s="101"/>
      <c r="N13" s="101"/>
      <c r="O13" s="101"/>
      <c r="P13" s="102"/>
      <c r="Q13" s="99"/>
      <c r="R13" s="100"/>
      <c r="S13" s="100"/>
      <c r="T13" s="100"/>
      <c r="U13" s="100"/>
      <c r="V13" s="100"/>
      <c r="W13" s="100"/>
      <c r="X13" s="112"/>
    </row>
    <row r="14" spans="1:26" s="46" customFormat="1" ht="24.9" customHeight="1" x14ac:dyDescent="0.25">
      <c r="A14" s="58" t="s">
        <v>86</v>
      </c>
      <c r="B14" s="63" t="s">
        <v>87</v>
      </c>
      <c r="C14" s="60"/>
      <c r="D14" s="60"/>
      <c r="E14" s="61"/>
      <c r="F14" s="62"/>
      <c r="G14" s="60">
        <v>3</v>
      </c>
      <c r="H14" s="61"/>
      <c r="I14" s="66"/>
      <c r="J14" s="99">
        <f t="shared" si="0"/>
        <v>90</v>
      </c>
      <c r="K14" s="100">
        <f t="shared" si="1"/>
        <v>3</v>
      </c>
      <c r="L14" s="100">
        <v>30</v>
      </c>
      <c r="M14" s="101">
        <v>10</v>
      </c>
      <c r="N14" s="101">
        <v>20</v>
      </c>
      <c r="O14" s="101"/>
      <c r="P14" s="102">
        <f t="shared" ref="P14:P17" si="2">J14-L14</f>
        <v>60</v>
      </c>
      <c r="Q14" s="99"/>
      <c r="R14" s="100"/>
      <c r="S14" s="100">
        <v>3</v>
      </c>
      <c r="T14" s="100"/>
      <c r="U14" s="100"/>
      <c r="V14" s="100"/>
      <c r="W14" s="100"/>
      <c r="X14" s="112"/>
    </row>
    <row r="15" spans="1:26" s="46" customFormat="1" ht="24.9" customHeight="1" x14ac:dyDescent="0.25">
      <c r="A15" s="58" t="s">
        <v>88</v>
      </c>
      <c r="B15" s="63" t="s">
        <v>89</v>
      </c>
      <c r="C15" s="60"/>
      <c r="D15" s="60"/>
      <c r="E15" s="61"/>
      <c r="F15" s="62"/>
      <c r="G15" s="60">
        <v>4</v>
      </c>
      <c r="H15" s="61"/>
      <c r="I15" s="66"/>
      <c r="J15" s="99">
        <f t="shared" si="0"/>
        <v>120</v>
      </c>
      <c r="K15" s="100">
        <f t="shared" si="1"/>
        <v>4</v>
      </c>
      <c r="L15" s="100">
        <v>80</v>
      </c>
      <c r="M15" s="101"/>
      <c r="N15" s="101">
        <v>80</v>
      </c>
      <c r="O15" s="101"/>
      <c r="P15" s="102">
        <f t="shared" si="2"/>
        <v>40</v>
      </c>
      <c r="Q15" s="99"/>
      <c r="R15" s="100"/>
      <c r="S15" s="100">
        <v>2</v>
      </c>
      <c r="T15" s="100">
        <v>2</v>
      </c>
      <c r="U15" s="100"/>
      <c r="V15" s="100"/>
      <c r="W15" s="100"/>
      <c r="X15" s="112"/>
    </row>
    <row r="16" spans="1:26" s="46" customFormat="1" ht="24.9" customHeight="1" x14ac:dyDescent="0.25">
      <c r="A16" s="58" t="s">
        <v>90</v>
      </c>
      <c r="B16" s="63" t="s">
        <v>91</v>
      </c>
      <c r="C16" s="60"/>
      <c r="D16" s="60"/>
      <c r="E16" s="61"/>
      <c r="F16" s="62"/>
      <c r="G16" s="60">
        <v>4</v>
      </c>
      <c r="H16" s="61"/>
      <c r="I16" s="66"/>
      <c r="J16" s="99">
        <f t="shared" si="0"/>
        <v>180</v>
      </c>
      <c r="K16" s="100">
        <f t="shared" si="1"/>
        <v>6</v>
      </c>
      <c r="L16" s="100">
        <v>120</v>
      </c>
      <c r="M16" s="101"/>
      <c r="N16" s="101">
        <v>120</v>
      </c>
      <c r="O16" s="101"/>
      <c r="P16" s="102">
        <f t="shared" si="2"/>
        <v>60</v>
      </c>
      <c r="Q16" s="99"/>
      <c r="R16" s="100"/>
      <c r="S16" s="100">
        <v>3</v>
      </c>
      <c r="T16" s="100">
        <v>3</v>
      </c>
      <c r="U16" s="100"/>
      <c r="V16" s="100"/>
      <c r="W16" s="100"/>
      <c r="X16" s="112"/>
    </row>
    <row r="17" spans="1:26" s="46" customFormat="1" ht="24.9" customHeight="1" x14ac:dyDescent="0.25">
      <c r="A17" s="58" t="s">
        <v>92</v>
      </c>
      <c r="B17" s="63" t="s">
        <v>93</v>
      </c>
      <c r="C17" s="60"/>
      <c r="D17" s="60"/>
      <c r="E17" s="61"/>
      <c r="F17" s="62"/>
      <c r="G17" s="60">
        <v>3</v>
      </c>
      <c r="H17" s="61"/>
      <c r="I17" s="66"/>
      <c r="J17" s="99">
        <f t="shared" si="0"/>
        <v>90</v>
      </c>
      <c r="K17" s="100">
        <f t="shared" si="1"/>
        <v>3</v>
      </c>
      <c r="L17" s="100">
        <v>30</v>
      </c>
      <c r="M17" s="101">
        <v>10</v>
      </c>
      <c r="N17" s="101">
        <v>20</v>
      </c>
      <c r="O17" s="101"/>
      <c r="P17" s="102">
        <f t="shared" si="2"/>
        <v>60</v>
      </c>
      <c r="Q17" s="99"/>
      <c r="R17" s="100"/>
      <c r="S17" s="100">
        <v>3</v>
      </c>
      <c r="T17" s="100"/>
      <c r="U17" s="100"/>
      <c r="V17" s="100"/>
      <c r="W17" s="100"/>
      <c r="X17" s="112"/>
    </row>
    <row r="18" spans="1:26" s="46" customFormat="1" ht="24.9" customHeight="1" x14ac:dyDescent="0.25">
      <c r="A18" s="58" t="s">
        <v>94</v>
      </c>
      <c r="B18" s="63"/>
      <c r="C18" s="60"/>
      <c r="D18" s="60"/>
      <c r="E18" s="61"/>
      <c r="F18" s="62"/>
      <c r="G18" s="60"/>
      <c r="H18" s="61"/>
      <c r="I18" s="66"/>
      <c r="J18" s="99">
        <f t="shared" si="0"/>
        <v>0</v>
      </c>
      <c r="K18" s="100">
        <f t="shared" si="1"/>
        <v>0</v>
      </c>
      <c r="L18" s="100"/>
      <c r="M18" s="101"/>
      <c r="N18" s="101"/>
      <c r="O18" s="101"/>
      <c r="P18" s="102"/>
      <c r="Q18" s="99"/>
      <c r="R18" s="100"/>
      <c r="S18" s="100"/>
      <c r="T18" s="100"/>
      <c r="U18" s="100"/>
      <c r="V18" s="100"/>
      <c r="W18" s="100"/>
      <c r="X18" s="112"/>
    </row>
    <row r="19" spans="1:26" s="47" customFormat="1" ht="21" customHeight="1" x14ac:dyDescent="0.25">
      <c r="A19" s="305" t="s">
        <v>95</v>
      </c>
      <c r="B19" s="306"/>
      <c r="C19" s="326"/>
      <c r="D19" s="326"/>
      <c r="E19" s="327"/>
      <c r="F19" s="328"/>
      <c r="G19" s="326"/>
      <c r="H19" s="327"/>
      <c r="I19" s="103"/>
      <c r="J19" s="104">
        <f t="shared" ref="J19:X19" si="3">SUM(J11:J18)</f>
        <v>480</v>
      </c>
      <c r="K19" s="105">
        <f t="shared" si="3"/>
        <v>16</v>
      </c>
      <c r="L19" s="105">
        <f t="shared" si="3"/>
        <v>260</v>
      </c>
      <c r="M19" s="105">
        <f t="shared" si="3"/>
        <v>20</v>
      </c>
      <c r="N19" s="105">
        <f t="shared" si="3"/>
        <v>240</v>
      </c>
      <c r="O19" s="105">
        <f t="shared" si="3"/>
        <v>0</v>
      </c>
      <c r="P19" s="106">
        <f t="shared" si="3"/>
        <v>220</v>
      </c>
      <c r="Q19" s="104">
        <f t="shared" si="3"/>
        <v>0</v>
      </c>
      <c r="R19" s="105">
        <f t="shared" si="3"/>
        <v>0</v>
      </c>
      <c r="S19" s="105">
        <f t="shared" si="3"/>
        <v>11</v>
      </c>
      <c r="T19" s="105">
        <f t="shared" si="3"/>
        <v>5</v>
      </c>
      <c r="U19" s="105">
        <f t="shared" si="3"/>
        <v>0</v>
      </c>
      <c r="V19" s="105">
        <f t="shared" si="3"/>
        <v>0</v>
      </c>
      <c r="W19" s="105">
        <f t="shared" si="3"/>
        <v>0</v>
      </c>
      <c r="X19" s="109">
        <f t="shared" si="3"/>
        <v>0</v>
      </c>
      <c r="Y19" s="140"/>
      <c r="Z19" s="140"/>
    </row>
    <row r="20" spans="1:26" s="48" customFormat="1" ht="15.6" customHeight="1" x14ac:dyDescent="0.25">
      <c r="A20" s="311"/>
      <c r="B20" s="312"/>
      <c r="C20" s="312"/>
      <c r="D20" s="312"/>
      <c r="E20" s="312"/>
      <c r="F20" s="312"/>
      <c r="G20" s="312"/>
      <c r="H20" s="312"/>
      <c r="I20" s="312"/>
      <c r="J20" s="312"/>
      <c r="K20" s="312"/>
      <c r="L20" s="312"/>
      <c r="M20" s="312"/>
      <c r="N20" s="312"/>
      <c r="O20" s="312"/>
      <c r="P20" s="312"/>
      <c r="Q20" s="312"/>
      <c r="R20" s="312"/>
      <c r="S20" s="312"/>
      <c r="T20" s="312"/>
      <c r="U20" s="312"/>
      <c r="V20" s="312"/>
      <c r="W20" s="312"/>
      <c r="X20" s="313"/>
    </row>
    <row r="21" spans="1:26" s="48" customFormat="1" ht="27" customHeight="1" x14ac:dyDescent="0.25">
      <c r="A21" s="302" t="s">
        <v>96</v>
      </c>
      <c r="B21" s="303"/>
      <c r="C21" s="303"/>
      <c r="D21" s="303"/>
      <c r="E21" s="303"/>
      <c r="F21" s="303"/>
      <c r="G21" s="303"/>
      <c r="H21" s="303"/>
      <c r="I21" s="303"/>
      <c r="J21" s="303"/>
      <c r="K21" s="303"/>
      <c r="L21" s="303"/>
      <c r="M21" s="303"/>
      <c r="N21" s="303"/>
      <c r="O21" s="303"/>
      <c r="P21" s="303"/>
      <c r="Q21" s="303"/>
      <c r="R21" s="303"/>
      <c r="S21" s="303"/>
      <c r="T21" s="303"/>
      <c r="U21" s="303"/>
      <c r="V21" s="303"/>
      <c r="W21" s="303"/>
      <c r="X21" s="304"/>
    </row>
    <row r="22" spans="1:26" s="48" customFormat="1" ht="28.2" customHeight="1" x14ac:dyDescent="0.25">
      <c r="A22" s="58" t="s">
        <v>97</v>
      </c>
      <c r="B22" s="63" t="s">
        <v>98</v>
      </c>
      <c r="C22" s="64"/>
      <c r="D22" s="64"/>
      <c r="E22" s="65">
        <v>3</v>
      </c>
      <c r="F22" s="66"/>
      <c r="G22" s="64"/>
      <c r="H22" s="65"/>
      <c r="I22" s="66"/>
      <c r="J22" s="99">
        <f t="shared" ref="J22:J43" si="4">K22*30</f>
        <v>120</v>
      </c>
      <c r="K22" s="100">
        <f t="shared" ref="K22:K43" si="5">SUM(Q22:X22)</f>
        <v>4</v>
      </c>
      <c r="L22" s="101">
        <v>130</v>
      </c>
      <c r="M22" s="101">
        <v>56</v>
      </c>
      <c r="N22" s="101">
        <v>74</v>
      </c>
      <c r="O22" s="101"/>
      <c r="P22" s="102">
        <f t="shared" ref="P22:P43" si="6">J22-L22</f>
        <v>-10</v>
      </c>
      <c r="Q22" s="99"/>
      <c r="R22" s="100"/>
      <c r="S22" s="100">
        <v>4</v>
      </c>
      <c r="T22" s="100"/>
      <c r="U22" s="100"/>
      <c r="V22" s="100"/>
      <c r="W22" s="100"/>
      <c r="X22" s="112"/>
    </row>
    <row r="23" spans="1:26" s="48" customFormat="1" ht="22.95" customHeight="1" x14ac:dyDescent="0.25">
      <c r="A23" s="58" t="s">
        <v>99</v>
      </c>
      <c r="B23" s="59" t="s">
        <v>100</v>
      </c>
      <c r="C23" s="64"/>
      <c r="D23" s="64"/>
      <c r="E23" s="65">
        <v>3</v>
      </c>
      <c r="F23" s="66"/>
      <c r="G23" s="64"/>
      <c r="H23" s="65"/>
      <c r="I23" s="66">
        <v>5</v>
      </c>
      <c r="J23" s="99">
        <f t="shared" si="4"/>
        <v>150</v>
      </c>
      <c r="K23" s="100">
        <f t="shared" si="5"/>
        <v>5</v>
      </c>
      <c r="L23" s="101">
        <v>140</v>
      </c>
      <c r="M23" s="101">
        <v>60</v>
      </c>
      <c r="N23" s="101">
        <v>80</v>
      </c>
      <c r="O23" s="101"/>
      <c r="P23" s="102">
        <f t="shared" si="6"/>
        <v>10</v>
      </c>
      <c r="Q23" s="99"/>
      <c r="R23" s="100"/>
      <c r="S23" s="100">
        <v>5</v>
      </c>
      <c r="T23" s="100"/>
      <c r="U23" s="100"/>
      <c r="V23" s="100"/>
      <c r="W23" s="100"/>
      <c r="X23" s="112"/>
    </row>
    <row r="24" spans="1:26" s="48" customFormat="1" ht="24.6" customHeight="1" x14ac:dyDescent="0.25">
      <c r="A24" s="58" t="s">
        <v>101</v>
      </c>
      <c r="B24" s="59" t="s">
        <v>102</v>
      </c>
      <c r="C24" s="64"/>
      <c r="D24" s="64">
        <v>4</v>
      </c>
      <c r="E24" s="65"/>
      <c r="F24" s="66"/>
      <c r="G24" s="64"/>
      <c r="H24" s="65"/>
      <c r="I24" s="66"/>
      <c r="J24" s="99">
        <f t="shared" si="4"/>
        <v>90</v>
      </c>
      <c r="K24" s="100">
        <f t="shared" si="5"/>
        <v>3</v>
      </c>
      <c r="L24" s="100">
        <f>K24*10</f>
        <v>30</v>
      </c>
      <c r="M24" s="101">
        <v>10</v>
      </c>
      <c r="N24" s="101">
        <v>20</v>
      </c>
      <c r="O24" s="101"/>
      <c r="P24" s="102">
        <f t="shared" si="6"/>
        <v>60</v>
      </c>
      <c r="Q24" s="99"/>
      <c r="R24" s="100"/>
      <c r="S24" s="100"/>
      <c r="T24" s="100">
        <v>3</v>
      </c>
      <c r="U24" s="100"/>
      <c r="V24" s="100"/>
      <c r="W24" s="100"/>
      <c r="X24" s="112"/>
    </row>
    <row r="25" spans="1:26" s="48" customFormat="1" ht="22.95" customHeight="1" x14ac:dyDescent="0.25">
      <c r="A25" s="58" t="s">
        <v>103</v>
      </c>
      <c r="B25" s="59" t="s">
        <v>104</v>
      </c>
      <c r="C25" s="64"/>
      <c r="D25" s="64"/>
      <c r="E25" s="65"/>
      <c r="F25" s="66"/>
      <c r="G25" s="64">
        <v>3</v>
      </c>
      <c r="H25" s="65"/>
      <c r="I25" s="66"/>
      <c r="J25" s="99">
        <f t="shared" si="4"/>
        <v>90</v>
      </c>
      <c r="K25" s="100">
        <f t="shared" si="5"/>
        <v>3</v>
      </c>
      <c r="L25" s="100">
        <f>K25*10</f>
        <v>30</v>
      </c>
      <c r="M25" s="101">
        <v>10</v>
      </c>
      <c r="N25" s="101">
        <v>20</v>
      </c>
      <c r="O25" s="101"/>
      <c r="P25" s="102">
        <f t="shared" si="6"/>
        <v>60</v>
      </c>
      <c r="Q25" s="99"/>
      <c r="R25" s="100"/>
      <c r="S25" s="100">
        <v>3</v>
      </c>
      <c r="T25" s="100"/>
      <c r="U25" s="100"/>
      <c r="V25" s="100"/>
      <c r="W25" s="100"/>
      <c r="X25" s="112"/>
    </row>
    <row r="26" spans="1:26" s="48" customFormat="1" ht="18" customHeight="1" x14ac:dyDescent="0.25">
      <c r="A26" s="58" t="s">
        <v>105</v>
      </c>
      <c r="B26" s="59" t="s">
        <v>106</v>
      </c>
      <c r="C26" s="64"/>
      <c r="D26" s="64"/>
      <c r="E26" s="65"/>
      <c r="F26" s="66"/>
      <c r="G26" s="64">
        <v>4</v>
      </c>
      <c r="H26" s="65"/>
      <c r="I26" s="66"/>
      <c r="J26" s="99">
        <f t="shared" si="4"/>
        <v>90</v>
      </c>
      <c r="K26" s="100">
        <f t="shared" si="5"/>
        <v>3</v>
      </c>
      <c r="L26" s="100">
        <f>K26*10</f>
        <v>30</v>
      </c>
      <c r="M26" s="101">
        <v>10</v>
      </c>
      <c r="N26" s="101">
        <v>20</v>
      </c>
      <c r="O26" s="101"/>
      <c r="P26" s="102">
        <f t="shared" si="6"/>
        <v>60</v>
      </c>
      <c r="Q26" s="99"/>
      <c r="R26" s="100"/>
      <c r="S26" s="100"/>
      <c r="T26" s="100">
        <v>3</v>
      </c>
      <c r="U26" s="100"/>
      <c r="V26" s="100"/>
      <c r="W26" s="100"/>
      <c r="X26" s="112"/>
    </row>
    <row r="27" spans="1:26" s="48" customFormat="1" ht="24.9" customHeight="1" x14ac:dyDescent="0.25">
      <c r="A27" s="58" t="s">
        <v>107</v>
      </c>
      <c r="B27" s="59" t="s">
        <v>108</v>
      </c>
      <c r="C27" s="64"/>
      <c r="D27" s="64"/>
      <c r="E27" s="65"/>
      <c r="F27" s="66"/>
      <c r="G27" s="64">
        <v>6</v>
      </c>
      <c r="H27" s="65"/>
      <c r="I27" s="66">
        <v>5</v>
      </c>
      <c r="J27" s="99">
        <f t="shared" si="4"/>
        <v>150</v>
      </c>
      <c r="K27" s="100">
        <f t="shared" si="5"/>
        <v>5</v>
      </c>
      <c r="L27" s="100">
        <f>K27*10</f>
        <v>50</v>
      </c>
      <c r="M27" s="101">
        <v>20</v>
      </c>
      <c r="N27" s="101">
        <v>30</v>
      </c>
      <c r="O27" s="101"/>
      <c r="P27" s="102">
        <f t="shared" si="6"/>
        <v>100</v>
      </c>
      <c r="Q27" s="99"/>
      <c r="R27" s="100"/>
      <c r="S27" s="100"/>
      <c r="T27" s="100"/>
      <c r="U27" s="100">
        <v>3</v>
      </c>
      <c r="V27" s="100">
        <v>2</v>
      </c>
      <c r="W27" s="100"/>
      <c r="X27" s="112"/>
    </row>
    <row r="28" spans="1:26" s="48" customFormat="1" ht="36" customHeight="1" x14ac:dyDescent="0.25">
      <c r="A28" s="58" t="s">
        <v>109</v>
      </c>
      <c r="B28" s="67" t="s">
        <v>110</v>
      </c>
      <c r="C28" s="68"/>
      <c r="D28" s="68">
        <v>8</v>
      </c>
      <c r="E28" s="69"/>
      <c r="F28" s="70"/>
      <c r="G28" s="68"/>
      <c r="H28" s="69"/>
      <c r="I28" s="66"/>
      <c r="J28" s="99">
        <f t="shared" si="4"/>
        <v>90</v>
      </c>
      <c r="K28" s="100">
        <f t="shared" si="5"/>
        <v>3</v>
      </c>
      <c r="L28" s="100">
        <f t="shared" ref="L28:L35" si="7">K28*10</f>
        <v>30</v>
      </c>
      <c r="M28" s="107">
        <v>10</v>
      </c>
      <c r="N28" s="107">
        <v>20</v>
      </c>
      <c r="O28" s="107"/>
      <c r="P28" s="102">
        <f t="shared" si="6"/>
        <v>60</v>
      </c>
      <c r="Q28" s="127"/>
      <c r="R28" s="128"/>
      <c r="S28" s="128"/>
      <c r="T28" s="128"/>
      <c r="U28" s="128"/>
      <c r="V28" s="128"/>
      <c r="W28" s="128"/>
      <c r="X28" s="129">
        <v>3</v>
      </c>
    </row>
    <row r="29" spans="1:26" s="48" customFormat="1" ht="24.9" customHeight="1" x14ac:dyDescent="0.25">
      <c r="A29" s="58" t="s">
        <v>111</v>
      </c>
      <c r="B29" s="67" t="s">
        <v>112</v>
      </c>
      <c r="C29" s="68"/>
      <c r="D29" s="68"/>
      <c r="E29" s="69"/>
      <c r="F29" s="70"/>
      <c r="G29" s="68">
        <v>4</v>
      </c>
      <c r="H29" s="69"/>
      <c r="I29" s="66"/>
      <c r="J29" s="99">
        <f t="shared" si="4"/>
        <v>150</v>
      </c>
      <c r="K29" s="100">
        <f t="shared" si="5"/>
        <v>5</v>
      </c>
      <c r="L29" s="100">
        <f t="shared" si="7"/>
        <v>50</v>
      </c>
      <c r="M29" s="107">
        <v>20</v>
      </c>
      <c r="N29" s="107">
        <v>30</v>
      </c>
      <c r="O29" s="107"/>
      <c r="P29" s="102">
        <f t="shared" si="6"/>
        <v>100</v>
      </c>
      <c r="Q29" s="127"/>
      <c r="R29" s="128"/>
      <c r="S29" s="128"/>
      <c r="T29" s="128">
        <v>5</v>
      </c>
      <c r="U29" s="128"/>
      <c r="V29" s="128"/>
      <c r="W29" s="128"/>
      <c r="X29" s="129"/>
    </row>
    <row r="30" spans="1:26" s="48" customFormat="1" ht="24.9" customHeight="1" x14ac:dyDescent="0.25">
      <c r="A30" s="58" t="s">
        <v>113</v>
      </c>
      <c r="B30" s="67" t="s">
        <v>114</v>
      </c>
      <c r="C30" s="68"/>
      <c r="D30" s="68"/>
      <c r="E30" s="69"/>
      <c r="F30" s="70"/>
      <c r="G30" s="68">
        <v>6</v>
      </c>
      <c r="H30" s="69"/>
      <c r="I30" s="66"/>
      <c r="J30" s="99">
        <f t="shared" si="4"/>
        <v>90</v>
      </c>
      <c r="K30" s="100">
        <f t="shared" si="5"/>
        <v>3</v>
      </c>
      <c r="L30" s="100">
        <f t="shared" si="7"/>
        <v>30</v>
      </c>
      <c r="M30" s="107">
        <v>10</v>
      </c>
      <c r="N30" s="107">
        <v>20</v>
      </c>
      <c r="O30" s="107"/>
      <c r="P30" s="102">
        <f t="shared" si="6"/>
        <v>60</v>
      </c>
      <c r="Q30" s="127"/>
      <c r="R30" s="128"/>
      <c r="S30" s="128"/>
      <c r="T30" s="128"/>
      <c r="U30" s="128"/>
      <c r="V30" s="128">
        <v>3</v>
      </c>
      <c r="W30" s="128"/>
      <c r="X30" s="129"/>
    </row>
    <row r="31" spans="1:26" s="48" customFormat="1" ht="24.9" customHeight="1" x14ac:dyDescent="0.25">
      <c r="A31" s="58" t="s">
        <v>115</v>
      </c>
      <c r="B31" s="67"/>
      <c r="C31" s="68"/>
      <c r="D31" s="68"/>
      <c r="E31" s="69"/>
      <c r="F31" s="70"/>
      <c r="G31" s="68"/>
      <c r="H31" s="69"/>
      <c r="I31" s="66">
        <v>7</v>
      </c>
      <c r="J31" s="99">
        <f t="shared" si="4"/>
        <v>0</v>
      </c>
      <c r="K31" s="100">
        <f t="shared" si="5"/>
        <v>0</v>
      </c>
      <c r="L31" s="100"/>
      <c r="M31" s="107"/>
      <c r="N31" s="107"/>
      <c r="O31" s="107"/>
      <c r="P31" s="102"/>
      <c r="Q31" s="127"/>
      <c r="R31" s="128"/>
      <c r="S31" s="128"/>
      <c r="T31" s="128"/>
      <c r="U31" s="128"/>
      <c r="V31" s="128"/>
      <c r="W31" s="128"/>
      <c r="X31" s="129"/>
    </row>
    <row r="32" spans="1:26" s="49" customFormat="1" ht="24.9" hidden="1" customHeight="1" x14ac:dyDescent="0.25">
      <c r="A32" s="58"/>
      <c r="B32" s="67"/>
      <c r="C32" s="68"/>
      <c r="D32" s="68"/>
      <c r="E32" s="69"/>
      <c r="F32" s="70"/>
      <c r="G32" s="68"/>
      <c r="H32" s="69"/>
      <c r="I32" s="66"/>
      <c r="J32" s="99">
        <f t="shared" si="4"/>
        <v>0</v>
      </c>
      <c r="K32" s="100">
        <f t="shared" si="5"/>
        <v>0</v>
      </c>
      <c r="L32" s="100"/>
      <c r="M32" s="107"/>
      <c r="N32" s="107"/>
      <c r="O32" s="107"/>
      <c r="P32" s="102">
        <f t="shared" si="6"/>
        <v>0</v>
      </c>
      <c r="Q32" s="127"/>
      <c r="R32" s="128"/>
      <c r="S32" s="128"/>
      <c r="T32" s="128"/>
      <c r="U32" s="128"/>
      <c r="V32" s="128"/>
      <c r="W32" s="128"/>
      <c r="X32" s="129"/>
    </row>
    <row r="33" spans="1:26" s="48" customFormat="1" ht="23.4" customHeight="1" x14ac:dyDescent="0.25">
      <c r="A33" s="58" t="s">
        <v>116</v>
      </c>
      <c r="B33" s="67" t="s">
        <v>117</v>
      </c>
      <c r="C33" s="68"/>
      <c r="D33" s="68">
        <v>5</v>
      </c>
      <c r="E33" s="69"/>
      <c r="F33" s="70"/>
      <c r="G33" s="68"/>
      <c r="H33" s="69"/>
      <c r="I33" s="66">
        <v>7</v>
      </c>
      <c r="J33" s="99">
        <f t="shared" si="4"/>
        <v>210</v>
      </c>
      <c r="K33" s="100">
        <f t="shared" si="5"/>
        <v>7</v>
      </c>
      <c r="L33" s="107">
        <v>50</v>
      </c>
      <c r="M33" s="107">
        <v>60</v>
      </c>
      <c r="N33" s="107">
        <v>80</v>
      </c>
      <c r="O33" s="107"/>
      <c r="P33" s="102">
        <f t="shared" si="6"/>
        <v>160</v>
      </c>
      <c r="Q33" s="127"/>
      <c r="R33" s="128"/>
      <c r="S33" s="128"/>
      <c r="T33" s="128"/>
      <c r="U33" s="128">
        <v>7</v>
      </c>
      <c r="V33" s="128"/>
      <c r="W33" s="128"/>
      <c r="X33" s="129"/>
    </row>
    <row r="34" spans="1:26" s="48" customFormat="1" ht="24.6" customHeight="1" x14ac:dyDescent="0.25">
      <c r="A34" s="58" t="s">
        <v>118</v>
      </c>
      <c r="B34" s="67"/>
      <c r="C34" s="68"/>
      <c r="D34" s="68"/>
      <c r="E34" s="69"/>
      <c r="F34" s="70"/>
      <c r="G34" s="68"/>
      <c r="H34" s="69"/>
      <c r="I34" s="66"/>
      <c r="J34" s="99">
        <f t="shared" si="4"/>
        <v>0</v>
      </c>
      <c r="K34" s="100">
        <f t="shared" si="5"/>
        <v>0</v>
      </c>
      <c r="L34" s="100"/>
      <c r="M34" s="107"/>
      <c r="N34" s="107"/>
      <c r="O34" s="107"/>
      <c r="P34" s="102"/>
      <c r="Q34" s="127"/>
      <c r="R34" s="128"/>
      <c r="S34" s="128"/>
      <c r="T34" s="128"/>
      <c r="U34" s="128"/>
      <c r="V34" s="128"/>
      <c r="W34" s="128"/>
      <c r="X34" s="129"/>
    </row>
    <row r="35" spans="1:26" s="48" customFormat="1" ht="24.9" customHeight="1" x14ac:dyDescent="0.25">
      <c r="A35" s="58" t="s">
        <v>119</v>
      </c>
      <c r="B35" s="67" t="s">
        <v>120</v>
      </c>
      <c r="C35" s="68"/>
      <c r="D35" s="68">
        <v>6</v>
      </c>
      <c r="E35" s="69"/>
      <c r="F35" s="70"/>
      <c r="G35" s="68"/>
      <c r="H35" s="69"/>
      <c r="I35" s="66">
        <v>7</v>
      </c>
      <c r="J35" s="99">
        <f t="shared" si="4"/>
        <v>90</v>
      </c>
      <c r="K35" s="100">
        <f t="shared" si="5"/>
        <v>3</v>
      </c>
      <c r="L35" s="100">
        <f t="shared" si="7"/>
        <v>30</v>
      </c>
      <c r="M35" s="107">
        <v>10</v>
      </c>
      <c r="N35" s="107">
        <v>20</v>
      </c>
      <c r="O35" s="107"/>
      <c r="P35" s="102">
        <f t="shared" si="6"/>
        <v>60</v>
      </c>
      <c r="Q35" s="127"/>
      <c r="R35" s="128"/>
      <c r="S35" s="128"/>
      <c r="T35" s="128"/>
      <c r="U35" s="128"/>
      <c r="V35" s="128">
        <v>3</v>
      </c>
      <c r="W35" s="128"/>
      <c r="X35" s="129"/>
    </row>
    <row r="36" spans="1:26" s="48" customFormat="1" ht="23.25" customHeight="1" x14ac:dyDescent="0.25">
      <c r="A36" s="58" t="s">
        <v>121</v>
      </c>
      <c r="B36" s="67" t="s">
        <v>122</v>
      </c>
      <c r="C36" s="68"/>
      <c r="D36" s="68">
        <v>6</v>
      </c>
      <c r="E36" s="69"/>
      <c r="F36" s="70"/>
      <c r="G36" s="68"/>
      <c r="H36" s="69"/>
      <c r="I36" s="66">
        <v>7</v>
      </c>
      <c r="J36" s="99">
        <f t="shared" si="4"/>
        <v>90</v>
      </c>
      <c r="K36" s="100">
        <f t="shared" si="5"/>
        <v>3</v>
      </c>
      <c r="L36" s="100">
        <v>60</v>
      </c>
      <c r="M36" s="107">
        <v>20</v>
      </c>
      <c r="N36" s="107">
        <v>40</v>
      </c>
      <c r="O36" s="107"/>
      <c r="P36" s="102">
        <f t="shared" si="6"/>
        <v>30</v>
      </c>
      <c r="Q36" s="127"/>
      <c r="R36" s="128"/>
      <c r="S36" s="128"/>
      <c r="T36" s="128"/>
      <c r="U36" s="128"/>
      <c r="V36" s="128">
        <v>3</v>
      </c>
      <c r="W36" s="128"/>
      <c r="X36" s="129"/>
    </row>
    <row r="37" spans="1:26" s="48" customFormat="1" ht="29.4" customHeight="1" x14ac:dyDescent="0.25">
      <c r="A37" s="58" t="s">
        <v>123</v>
      </c>
      <c r="B37" s="67" t="s">
        <v>124</v>
      </c>
      <c r="C37" s="68"/>
      <c r="D37" s="68">
        <v>7</v>
      </c>
      <c r="E37" s="69"/>
      <c r="F37" s="70"/>
      <c r="G37" s="68"/>
      <c r="H37" s="69"/>
      <c r="I37" s="66">
        <v>7</v>
      </c>
      <c r="J37" s="99">
        <f t="shared" si="4"/>
        <v>120</v>
      </c>
      <c r="K37" s="100">
        <f t="shared" si="5"/>
        <v>4</v>
      </c>
      <c r="L37" s="107">
        <v>60</v>
      </c>
      <c r="M37" s="107">
        <v>20</v>
      </c>
      <c r="N37" s="107">
        <v>40</v>
      </c>
      <c r="O37" s="107"/>
      <c r="P37" s="102">
        <f t="shared" si="6"/>
        <v>60</v>
      </c>
      <c r="Q37" s="127"/>
      <c r="R37" s="128"/>
      <c r="S37" s="128"/>
      <c r="T37" s="128"/>
      <c r="U37" s="128"/>
      <c r="V37" s="128"/>
      <c r="W37" s="128">
        <v>4</v>
      </c>
      <c r="X37" s="129"/>
    </row>
    <row r="38" spans="1:26" s="48" customFormat="1" ht="37.200000000000003" customHeight="1" x14ac:dyDescent="0.25">
      <c r="A38" s="58" t="s">
        <v>125</v>
      </c>
      <c r="B38" s="67" t="s">
        <v>126</v>
      </c>
      <c r="C38" s="68"/>
      <c r="D38" s="68"/>
      <c r="E38" s="69"/>
      <c r="F38" s="70"/>
      <c r="G38" s="68">
        <v>8</v>
      </c>
      <c r="H38" s="69"/>
      <c r="I38" s="66"/>
      <c r="J38" s="99">
        <f t="shared" si="4"/>
        <v>90</v>
      </c>
      <c r="K38" s="100">
        <f t="shared" si="5"/>
        <v>3</v>
      </c>
      <c r="L38" s="107">
        <v>40</v>
      </c>
      <c r="M38" s="107">
        <v>16</v>
      </c>
      <c r="N38" s="107">
        <v>24</v>
      </c>
      <c r="O38" s="107"/>
      <c r="P38" s="102">
        <f t="shared" si="6"/>
        <v>50</v>
      </c>
      <c r="Q38" s="127"/>
      <c r="R38" s="128"/>
      <c r="S38" s="128"/>
      <c r="T38" s="128"/>
      <c r="U38" s="128"/>
      <c r="V38" s="128"/>
      <c r="W38" s="128"/>
      <c r="X38" s="129">
        <v>3</v>
      </c>
    </row>
    <row r="39" spans="1:26" s="48" customFormat="1" ht="38.4" customHeight="1" x14ac:dyDescent="0.25">
      <c r="A39" s="58" t="s">
        <v>127</v>
      </c>
      <c r="B39" s="67" t="s">
        <v>128</v>
      </c>
      <c r="C39" s="68"/>
      <c r="D39" s="68">
        <v>7</v>
      </c>
      <c r="E39" s="69"/>
      <c r="F39" s="70"/>
      <c r="G39" s="68"/>
      <c r="H39" s="69"/>
      <c r="I39" s="66"/>
      <c r="J39" s="99">
        <f t="shared" si="4"/>
        <v>90</v>
      </c>
      <c r="K39" s="100">
        <f t="shared" si="5"/>
        <v>3</v>
      </c>
      <c r="L39" s="100">
        <v>40</v>
      </c>
      <c r="M39" s="107">
        <v>10</v>
      </c>
      <c r="N39" s="107">
        <v>30</v>
      </c>
      <c r="O39" s="107"/>
      <c r="P39" s="102">
        <f t="shared" si="6"/>
        <v>50</v>
      </c>
      <c r="Q39" s="127"/>
      <c r="R39" s="128"/>
      <c r="S39" s="128"/>
      <c r="T39" s="128"/>
      <c r="U39" s="128"/>
      <c r="V39" s="128"/>
      <c r="W39" s="128">
        <v>3</v>
      </c>
      <c r="X39" s="129"/>
    </row>
    <row r="40" spans="1:26" s="48" customFormat="1" ht="24.9" customHeight="1" x14ac:dyDescent="0.25">
      <c r="A40" s="58" t="s">
        <v>129</v>
      </c>
      <c r="B40" s="67" t="s">
        <v>130</v>
      </c>
      <c r="C40" s="68"/>
      <c r="D40" s="68"/>
      <c r="E40" s="69"/>
      <c r="F40" s="70"/>
      <c r="G40" s="68">
        <v>7</v>
      </c>
      <c r="H40" s="69"/>
      <c r="I40" s="66"/>
      <c r="J40" s="99">
        <f t="shared" si="4"/>
        <v>90</v>
      </c>
      <c r="K40" s="100">
        <f t="shared" si="5"/>
        <v>3</v>
      </c>
      <c r="L40" s="100">
        <v>40</v>
      </c>
      <c r="M40" s="107">
        <v>10</v>
      </c>
      <c r="N40" s="107">
        <v>30</v>
      </c>
      <c r="O40" s="107"/>
      <c r="P40" s="102">
        <f t="shared" si="6"/>
        <v>50</v>
      </c>
      <c r="Q40" s="127"/>
      <c r="R40" s="128"/>
      <c r="S40" s="128"/>
      <c r="T40" s="128"/>
      <c r="U40" s="128"/>
      <c r="V40" s="128"/>
      <c r="W40" s="128">
        <v>3</v>
      </c>
      <c r="X40" s="129"/>
    </row>
    <row r="41" spans="1:26" s="48" customFormat="1" ht="29.25" customHeight="1" x14ac:dyDescent="0.25">
      <c r="A41" s="58" t="s">
        <v>131</v>
      </c>
      <c r="B41" s="67" t="s">
        <v>132</v>
      </c>
      <c r="C41" s="68"/>
      <c r="D41" s="68"/>
      <c r="E41" s="69"/>
      <c r="F41" s="70"/>
      <c r="G41" s="68">
        <v>8</v>
      </c>
      <c r="H41" s="69"/>
      <c r="I41" s="66"/>
      <c r="J41" s="99">
        <f t="shared" si="4"/>
        <v>90</v>
      </c>
      <c r="K41" s="100">
        <f t="shared" ref="K41:K42" si="8">SUM(Q41:X41)</f>
        <v>3</v>
      </c>
      <c r="L41" s="100">
        <v>40</v>
      </c>
      <c r="M41" s="107">
        <v>10</v>
      </c>
      <c r="N41" s="107">
        <v>30</v>
      </c>
      <c r="O41" s="107"/>
      <c r="P41" s="102">
        <f t="shared" ref="P41:P42" si="9">J41-L41</f>
        <v>50</v>
      </c>
      <c r="Q41" s="127"/>
      <c r="R41" s="128"/>
      <c r="S41" s="128"/>
      <c r="T41" s="128"/>
      <c r="U41" s="128"/>
      <c r="V41" s="128"/>
      <c r="W41" s="128"/>
      <c r="X41" s="129">
        <v>3</v>
      </c>
    </row>
    <row r="42" spans="1:26" s="48" customFormat="1" ht="44.4" customHeight="1" x14ac:dyDescent="0.25">
      <c r="A42" s="58" t="s">
        <v>133</v>
      </c>
      <c r="B42" s="67" t="s">
        <v>134</v>
      </c>
      <c r="C42" s="68"/>
      <c r="D42" s="68"/>
      <c r="E42" s="69"/>
      <c r="F42" s="70"/>
      <c r="G42" s="68">
        <v>5</v>
      </c>
      <c r="H42" s="69"/>
      <c r="I42" s="66"/>
      <c r="J42" s="99">
        <f t="shared" si="4"/>
        <v>90</v>
      </c>
      <c r="K42" s="100">
        <f t="shared" si="8"/>
        <v>3</v>
      </c>
      <c r="L42" s="100">
        <v>40</v>
      </c>
      <c r="M42" s="107">
        <v>10</v>
      </c>
      <c r="N42" s="107">
        <v>30</v>
      </c>
      <c r="O42" s="107"/>
      <c r="P42" s="102">
        <f t="shared" si="9"/>
        <v>50</v>
      </c>
      <c r="Q42" s="127"/>
      <c r="R42" s="128"/>
      <c r="S42" s="128"/>
      <c r="T42" s="128"/>
      <c r="U42" s="128">
        <v>3</v>
      </c>
      <c r="V42" s="128"/>
      <c r="W42" s="128"/>
      <c r="X42" s="129"/>
    </row>
    <row r="43" spans="1:26" s="48" customFormat="1" ht="31.8" customHeight="1" x14ac:dyDescent="0.25">
      <c r="A43" s="58" t="s">
        <v>135</v>
      </c>
      <c r="B43" s="67" t="s">
        <v>136</v>
      </c>
      <c r="C43" s="68"/>
      <c r="D43" s="68"/>
      <c r="E43" s="69"/>
      <c r="F43" s="70"/>
      <c r="G43" s="68">
        <v>6</v>
      </c>
      <c r="H43" s="69"/>
      <c r="I43" s="66"/>
      <c r="J43" s="99">
        <f t="shared" si="4"/>
        <v>90</v>
      </c>
      <c r="K43" s="100">
        <f t="shared" si="5"/>
        <v>3</v>
      </c>
      <c r="L43" s="100">
        <v>40</v>
      </c>
      <c r="M43" s="107">
        <v>10</v>
      </c>
      <c r="N43" s="107">
        <v>30</v>
      </c>
      <c r="O43" s="107"/>
      <c r="P43" s="102">
        <f t="shared" si="6"/>
        <v>50</v>
      </c>
      <c r="Q43" s="127"/>
      <c r="R43" s="128"/>
      <c r="S43" s="128"/>
      <c r="T43" s="128"/>
      <c r="U43" s="128"/>
      <c r="V43" s="128">
        <v>3</v>
      </c>
      <c r="W43" s="128"/>
      <c r="X43" s="129"/>
    </row>
    <row r="44" spans="1:26" s="47" customFormat="1" ht="20.399999999999999" customHeight="1" x14ac:dyDescent="0.25">
      <c r="A44" s="305" t="s">
        <v>137</v>
      </c>
      <c r="B44" s="306"/>
      <c r="C44" s="326"/>
      <c r="D44" s="326"/>
      <c r="E44" s="327"/>
      <c r="F44" s="328"/>
      <c r="G44" s="326"/>
      <c r="H44" s="327"/>
      <c r="I44" s="103"/>
      <c r="J44" s="104">
        <f t="shared" ref="J44:X44" si="10">SUM(J22:J43)</f>
        <v>2070</v>
      </c>
      <c r="K44" s="105">
        <f t="shared" si="10"/>
        <v>69</v>
      </c>
      <c r="L44" s="105">
        <f t="shared" si="10"/>
        <v>960</v>
      </c>
      <c r="M44" s="105">
        <f t="shared" si="10"/>
        <v>382</v>
      </c>
      <c r="N44" s="105">
        <f t="shared" si="10"/>
        <v>668</v>
      </c>
      <c r="O44" s="105">
        <f t="shared" si="10"/>
        <v>0</v>
      </c>
      <c r="P44" s="106">
        <f t="shared" si="10"/>
        <v>1110</v>
      </c>
      <c r="Q44" s="104">
        <f t="shared" si="10"/>
        <v>0</v>
      </c>
      <c r="R44" s="105">
        <f t="shared" si="10"/>
        <v>0</v>
      </c>
      <c r="S44" s="105">
        <f t="shared" si="10"/>
        <v>12</v>
      </c>
      <c r="T44" s="105">
        <f t="shared" si="10"/>
        <v>11</v>
      </c>
      <c r="U44" s="105">
        <f t="shared" si="10"/>
        <v>13</v>
      </c>
      <c r="V44" s="105">
        <f t="shared" si="10"/>
        <v>14</v>
      </c>
      <c r="W44" s="105">
        <f t="shared" si="10"/>
        <v>10</v>
      </c>
      <c r="X44" s="109">
        <f t="shared" si="10"/>
        <v>9</v>
      </c>
      <c r="Y44" s="140"/>
      <c r="Z44" s="140"/>
    </row>
    <row r="45" spans="1:26" s="48" customFormat="1" ht="13.2" customHeight="1" x14ac:dyDescent="0.25">
      <c r="A45" s="311"/>
      <c r="B45" s="312"/>
      <c r="C45" s="312"/>
      <c r="D45" s="312"/>
      <c r="E45" s="312"/>
      <c r="F45" s="312"/>
      <c r="G45" s="312"/>
      <c r="H45" s="312"/>
      <c r="I45" s="312"/>
      <c r="J45" s="312"/>
      <c r="K45" s="312"/>
      <c r="L45" s="312"/>
      <c r="M45" s="312"/>
      <c r="N45" s="312"/>
      <c r="O45" s="312"/>
      <c r="P45" s="312"/>
      <c r="Q45" s="312"/>
      <c r="R45" s="312"/>
      <c r="S45" s="312"/>
      <c r="T45" s="312"/>
      <c r="U45" s="312"/>
      <c r="V45" s="312"/>
      <c r="W45" s="312"/>
      <c r="X45" s="313"/>
    </row>
    <row r="46" spans="1:26" s="48" customFormat="1" ht="22.5" customHeight="1" x14ac:dyDescent="0.25">
      <c r="A46" s="329" t="s">
        <v>138</v>
      </c>
      <c r="B46" s="330"/>
      <c r="C46" s="330"/>
      <c r="D46" s="330"/>
      <c r="E46" s="330"/>
      <c r="F46" s="330"/>
      <c r="G46" s="330"/>
      <c r="H46" s="330"/>
      <c r="I46" s="330"/>
      <c r="J46" s="330"/>
      <c r="K46" s="330"/>
      <c r="L46" s="330"/>
      <c r="M46" s="330"/>
      <c r="N46" s="330"/>
      <c r="O46" s="330"/>
      <c r="P46" s="330"/>
      <c r="Q46" s="330"/>
      <c r="R46" s="330"/>
      <c r="S46" s="330"/>
      <c r="T46" s="330"/>
      <c r="U46" s="330"/>
      <c r="V46" s="330"/>
      <c r="W46" s="330"/>
      <c r="X46" s="330"/>
    </row>
    <row r="47" spans="1:26" s="48" customFormat="1" ht="24.9" customHeight="1" x14ac:dyDescent="0.25">
      <c r="A47" s="58"/>
      <c r="B47" s="67"/>
      <c r="C47" s="64"/>
      <c r="D47" s="64"/>
      <c r="E47" s="65"/>
      <c r="F47" s="66"/>
      <c r="G47" s="64"/>
      <c r="H47" s="65"/>
      <c r="I47" s="70"/>
      <c r="J47" s="58"/>
      <c r="K47" s="100"/>
      <c r="L47" s="100"/>
      <c r="M47" s="107"/>
      <c r="N47" s="107"/>
      <c r="O47" s="107"/>
      <c r="P47" s="102"/>
      <c r="Q47" s="127"/>
      <c r="R47" s="128"/>
      <c r="S47" s="128"/>
      <c r="T47" s="128"/>
      <c r="U47" s="128"/>
      <c r="V47" s="128"/>
      <c r="W47" s="128"/>
      <c r="X47" s="112"/>
    </row>
    <row r="48" spans="1:26" s="48" customFormat="1" ht="24.9" customHeight="1" x14ac:dyDescent="0.25">
      <c r="A48" s="58" t="s">
        <v>139</v>
      </c>
      <c r="B48" s="67" t="s">
        <v>140</v>
      </c>
      <c r="C48" s="64"/>
      <c r="D48" s="64"/>
      <c r="E48" s="65"/>
      <c r="F48" s="66"/>
      <c r="G48" s="64"/>
      <c r="H48" s="65"/>
      <c r="I48" s="70">
        <v>5</v>
      </c>
      <c r="J48" s="58">
        <f>K48*30</f>
        <v>30</v>
      </c>
      <c r="K48" s="100">
        <f>SUM(Q48:X48)</f>
        <v>1</v>
      </c>
      <c r="L48" s="100">
        <v>0</v>
      </c>
      <c r="M48" s="107"/>
      <c r="N48" s="107"/>
      <c r="O48" s="107"/>
      <c r="P48" s="102">
        <f>J48-L48</f>
        <v>30</v>
      </c>
      <c r="Q48" s="127"/>
      <c r="R48" s="128"/>
      <c r="S48" s="128"/>
      <c r="T48" s="128"/>
      <c r="U48" s="128">
        <v>1</v>
      </c>
      <c r="V48" s="128"/>
      <c r="W48" s="128"/>
      <c r="X48" s="112"/>
    </row>
    <row r="49" spans="1:26" s="48" customFormat="1" ht="19.2" customHeight="1" x14ac:dyDescent="0.25">
      <c r="A49" s="58" t="s">
        <v>141</v>
      </c>
      <c r="B49" s="67" t="s">
        <v>142</v>
      </c>
      <c r="C49" s="64"/>
      <c r="D49" s="64"/>
      <c r="E49" s="65"/>
      <c r="F49" s="66"/>
      <c r="G49" s="64"/>
      <c r="H49" s="65"/>
      <c r="I49" s="70">
        <v>7</v>
      </c>
      <c r="J49" s="58">
        <f>K49*30</f>
        <v>30</v>
      </c>
      <c r="K49" s="100">
        <v>1</v>
      </c>
      <c r="L49" s="100">
        <v>0</v>
      </c>
      <c r="M49" s="107"/>
      <c r="N49" s="107"/>
      <c r="O49" s="107"/>
      <c r="P49" s="102">
        <f>J49-L49</f>
        <v>30</v>
      </c>
      <c r="Q49" s="127"/>
      <c r="R49" s="128"/>
      <c r="S49" s="128"/>
      <c r="T49" s="128"/>
      <c r="U49" s="128"/>
      <c r="V49" s="128"/>
      <c r="W49" s="128">
        <v>1</v>
      </c>
      <c r="X49" s="112"/>
    </row>
    <row r="50" spans="1:26" s="50" customFormat="1" ht="20.399999999999999" customHeight="1" x14ac:dyDescent="0.3">
      <c r="A50" s="305" t="s">
        <v>143</v>
      </c>
      <c r="B50" s="306"/>
      <c r="C50" s="308"/>
      <c r="D50" s="308"/>
      <c r="E50" s="309"/>
      <c r="F50" s="310"/>
      <c r="G50" s="308"/>
      <c r="H50" s="309"/>
      <c r="I50" s="108"/>
      <c r="J50" s="104">
        <f t="shared" ref="J50:X50" si="11">SUM(J47:J49)</f>
        <v>60</v>
      </c>
      <c r="K50" s="105">
        <f t="shared" si="11"/>
        <v>2</v>
      </c>
      <c r="L50" s="105">
        <f t="shared" si="11"/>
        <v>0</v>
      </c>
      <c r="M50" s="105">
        <f t="shared" si="11"/>
        <v>0</v>
      </c>
      <c r="N50" s="105">
        <f t="shared" si="11"/>
        <v>0</v>
      </c>
      <c r="O50" s="105">
        <f t="shared" si="11"/>
        <v>0</v>
      </c>
      <c r="P50" s="109">
        <f t="shared" si="11"/>
        <v>60</v>
      </c>
      <c r="Q50" s="104">
        <f t="shared" si="11"/>
        <v>0</v>
      </c>
      <c r="R50" s="105">
        <f t="shared" si="11"/>
        <v>0</v>
      </c>
      <c r="S50" s="105">
        <f t="shared" si="11"/>
        <v>0</v>
      </c>
      <c r="T50" s="105">
        <f t="shared" si="11"/>
        <v>0</v>
      </c>
      <c r="U50" s="105">
        <f t="shared" si="11"/>
        <v>1</v>
      </c>
      <c r="V50" s="105">
        <f t="shared" si="11"/>
        <v>0</v>
      </c>
      <c r="W50" s="105">
        <f t="shared" si="11"/>
        <v>1</v>
      </c>
      <c r="X50" s="109">
        <f t="shared" si="11"/>
        <v>0</v>
      </c>
      <c r="Y50" s="141"/>
      <c r="Z50" s="141"/>
    </row>
    <row r="51" spans="1:26" s="48" customFormat="1" ht="15.6" customHeight="1" x14ac:dyDescent="0.25">
      <c r="A51" s="314"/>
      <c r="B51" s="315"/>
      <c r="C51" s="315"/>
      <c r="D51" s="315"/>
      <c r="E51" s="315"/>
      <c r="F51" s="315"/>
      <c r="G51" s="315"/>
      <c r="H51" s="315"/>
      <c r="I51" s="315"/>
      <c r="J51" s="315"/>
      <c r="K51" s="315"/>
      <c r="L51" s="315"/>
      <c r="M51" s="315"/>
      <c r="N51" s="315"/>
      <c r="O51" s="315"/>
      <c r="P51" s="315"/>
      <c r="Q51" s="315"/>
      <c r="R51" s="315"/>
      <c r="S51" s="315"/>
      <c r="T51" s="315"/>
      <c r="U51" s="315"/>
      <c r="V51" s="315"/>
      <c r="W51" s="315"/>
      <c r="X51" s="316"/>
    </row>
    <row r="52" spans="1:26" s="48" customFormat="1" ht="28.5" customHeight="1" x14ac:dyDescent="0.25">
      <c r="A52" s="299" t="s">
        <v>144</v>
      </c>
      <c r="B52" s="300"/>
      <c r="C52" s="300"/>
      <c r="D52" s="300"/>
      <c r="E52" s="300"/>
      <c r="F52" s="300"/>
      <c r="G52" s="300"/>
      <c r="H52" s="300"/>
      <c r="I52" s="300"/>
      <c r="J52" s="300"/>
      <c r="K52" s="300"/>
      <c r="L52" s="300"/>
      <c r="M52" s="300"/>
      <c r="N52" s="300"/>
      <c r="O52" s="300"/>
      <c r="P52" s="300"/>
      <c r="Q52" s="300"/>
      <c r="R52" s="300"/>
      <c r="S52" s="300"/>
      <c r="T52" s="300"/>
      <c r="U52" s="300"/>
      <c r="V52" s="300"/>
      <c r="W52" s="300"/>
      <c r="X52" s="301"/>
    </row>
    <row r="53" spans="1:26" s="51" customFormat="1" ht="24.9" customHeight="1" x14ac:dyDescent="0.25">
      <c r="A53" s="72" t="s">
        <v>145</v>
      </c>
      <c r="B53" s="73" t="s">
        <v>146</v>
      </c>
      <c r="C53" s="74"/>
      <c r="D53" s="75"/>
      <c r="E53" s="76"/>
      <c r="F53" s="77">
        <v>3</v>
      </c>
      <c r="G53" s="78">
        <v>4</v>
      </c>
      <c r="H53" s="79">
        <v>5</v>
      </c>
      <c r="I53" s="110"/>
      <c r="J53" s="58">
        <f>K53*30</f>
        <v>510</v>
      </c>
      <c r="K53" s="100">
        <f>SUM(Q53:X53)</f>
        <v>17</v>
      </c>
      <c r="L53" s="100">
        <v>0</v>
      </c>
      <c r="M53" s="111"/>
      <c r="N53" s="111"/>
      <c r="O53" s="111"/>
      <c r="P53" s="112">
        <f>J53-L53</f>
        <v>510</v>
      </c>
      <c r="Q53" s="130"/>
      <c r="R53" s="131"/>
      <c r="S53" s="131">
        <v>2</v>
      </c>
      <c r="T53" s="131">
        <v>4</v>
      </c>
      <c r="U53" s="131">
        <v>3</v>
      </c>
      <c r="V53" s="131">
        <v>4</v>
      </c>
      <c r="W53" s="131">
        <v>4</v>
      </c>
      <c r="X53" s="132"/>
    </row>
    <row r="54" spans="1:26" s="51" customFormat="1" ht="12" customHeight="1" x14ac:dyDescent="0.25">
      <c r="A54" s="249" t="s">
        <v>147</v>
      </c>
      <c r="B54" s="254" t="s">
        <v>148</v>
      </c>
      <c r="C54" s="80"/>
      <c r="D54" s="80"/>
      <c r="E54" s="81"/>
      <c r="F54" s="82">
        <v>3</v>
      </c>
      <c r="G54" s="83"/>
      <c r="H54" s="84">
        <v>5</v>
      </c>
      <c r="I54" s="258"/>
      <c r="J54" s="262">
        <f>K54*30</f>
        <v>930</v>
      </c>
      <c r="K54" s="266">
        <f>SUM(Q54:X54)</f>
        <v>31</v>
      </c>
      <c r="L54" s="266">
        <v>0</v>
      </c>
      <c r="M54" s="276"/>
      <c r="N54" s="276"/>
      <c r="O54" s="276"/>
      <c r="P54" s="318">
        <f>J54-L54</f>
        <v>930</v>
      </c>
      <c r="Q54" s="320"/>
      <c r="R54" s="322"/>
      <c r="S54" s="322"/>
      <c r="T54" s="322"/>
      <c r="U54" s="322">
        <v>7</v>
      </c>
      <c r="V54" s="322">
        <v>6</v>
      </c>
      <c r="W54" s="322">
        <v>9</v>
      </c>
      <c r="X54" s="324">
        <v>9</v>
      </c>
    </row>
    <row r="55" spans="1:26" s="51" customFormat="1" ht="15.75" customHeight="1" x14ac:dyDescent="0.25">
      <c r="A55" s="250"/>
      <c r="B55" s="255"/>
      <c r="C55" s="86"/>
      <c r="D55" s="87"/>
      <c r="E55" s="88"/>
      <c r="F55" s="89">
        <v>6</v>
      </c>
      <c r="G55" s="90">
        <v>7</v>
      </c>
      <c r="H55" s="91">
        <v>8</v>
      </c>
      <c r="I55" s="259"/>
      <c r="J55" s="263"/>
      <c r="K55" s="267"/>
      <c r="L55" s="267"/>
      <c r="M55" s="277"/>
      <c r="N55" s="277"/>
      <c r="O55" s="277"/>
      <c r="P55" s="319"/>
      <c r="Q55" s="321"/>
      <c r="R55" s="323"/>
      <c r="S55" s="323"/>
      <c r="T55" s="323"/>
      <c r="U55" s="323"/>
      <c r="V55" s="323"/>
      <c r="W55" s="323"/>
      <c r="X55" s="325"/>
    </row>
    <row r="56" spans="1:26" s="50" customFormat="1" ht="22.2" customHeight="1" x14ac:dyDescent="0.3">
      <c r="A56" s="289" t="s">
        <v>149</v>
      </c>
      <c r="B56" s="290"/>
      <c r="C56" s="308"/>
      <c r="D56" s="308"/>
      <c r="E56" s="309"/>
      <c r="F56" s="310"/>
      <c r="G56" s="308"/>
      <c r="H56" s="309"/>
      <c r="I56" s="116"/>
      <c r="J56" s="117">
        <f t="shared" ref="J56:X56" si="12">SUM(J53:J55)</f>
        <v>1440</v>
      </c>
      <c r="K56" s="117">
        <f t="shared" si="12"/>
        <v>48</v>
      </c>
      <c r="L56" s="117">
        <f t="shared" si="12"/>
        <v>0</v>
      </c>
      <c r="M56" s="117">
        <f t="shared" si="12"/>
        <v>0</v>
      </c>
      <c r="N56" s="117">
        <f t="shared" si="12"/>
        <v>0</v>
      </c>
      <c r="O56" s="117">
        <f t="shared" si="12"/>
        <v>0</v>
      </c>
      <c r="P56" s="118">
        <f t="shared" si="12"/>
        <v>1440</v>
      </c>
      <c r="Q56" s="104">
        <f t="shared" si="12"/>
        <v>0</v>
      </c>
      <c r="R56" s="104">
        <f t="shared" si="12"/>
        <v>0</v>
      </c>
      <c r="S56" s="104">
        <f t="shared" si="12"/>
        <v>2</v>
      </c>
      <c r="T56" s="104">
        <f t="shared" si="12"/>
        <v>4</v>
      </c>
      <c r="U56" s="104">
        <f t="shared" si="12"/>
        <v>10</v>
      </c>
      <c r="V56" s="104">
        <f t="shared" si="12"/>
        <v>10</v>
      </c>
      <c r="W56" s="104">
        <f t="shared" si="12"/>
        <v>13</v>
      </c>
      <c r="X56" s="104">
        <f t="shared" si="12"/>
        <v>9</v>
      </c>
    </row>
    <row r="57" spans="1:26" s="50" customFormat="1" ht="5.4" hidden="1" customHeight="1" x14ac:dyDescent="0.3">
      <c r="A57" s="92"/>
      <c r="B57" s="85"/>
      <c r="C57" s="87"/>
      <c r="D57" s="87"/>
      <c r="E57" s="88"/>
      <c r="F57" s="93"/>
      <c r="G57" s="87"/>
      <c r="H57" s="88"/>
      <c r="I57" s="89"/>
      <c r="J57" s="113"/>
      <c r="K57" s="114"/>
      <c r="L57" s="114"/>
      <c r="M57" s="115"/>
      <c r="N57" s="115"/>
      <c r="O57" s="115"/>
      <c r="P57" s="119"/>
      <c r="Q57" s="136"/>
      <c r="R57" s="137"/>
      <c r="S57" s="137"/>
      <c r="T57" s="137"/>
      <c r="U57" s="137"/>
      <c r="V57" s="131"/>
      <c r="W57" s="138"/>
      <c r="X57" s="139"/>
    </row>
    <row r="58" spans="1:26" s="48" customFormat="1" ht="19.5" customHeight="1" x14ac:dyDescent="0.25">
      <c r="A58" s="294"/>
      <c r="B58" s="295"/>
      <c r="C58" s="295"/>
      <c r="D58" s="295"/>
      <c r="E58" s="295"/>
      <c r="F58" s="295"/>
      <c r="G58" s="295"/>
      <c r="H58" s="295"/>
      <c r="I58" s="295"/>
      <c r="J58" s="295"/>
      <c r="K58" s="295"/>
      <c r="L58" s="295"/>
      <c r="M58" s="295"/>
      <c r="N58" s="295"/>
      <c r="O58" s="295"/>
      <c r="P58" s="295"/>
      <c r="Q58" s="295"/>
      <c r="R58" s="295"/>
      <c r="S58" s="295"/>
      <c r="T58" s="295"/>
      <c r="U58" s="295"/>
      <c r="V58" s="295"/>
      <c r="W58" s="295"/>
      <c r="X58" s="296"/>
    </row>
    <row r="59" spans="1:26" s="50" customFormat="1" ht="27" customHeight="1" x14ac:dyDescent="0.3">
      <c r="A59" s="289" t="s">
        <v>150</v>
      </c>
      <c r="B59" s="290"/>
      <c r="C59" s="317"/>
      <c r="D59" s="317"/>
      <c r="E59" s="317"/>
      <c r="F59" s="317"/>
      <c r="G59" s="317"/>
      <c r="H59" s="317"/>
      <c r="I59" s="120"/>
      <c r="J59" s="118">
        <f t="shared" ref="J59:X59" si="13">SUM(J19,J44,J50,J56,J57)</f>
        <v>4050</v>
      </c>
      <c r="K59" s="118">
        <f t="shared" si="13"/>
        <v>135</v>
      </c>
      <c r="L59" s="118">
        <f t="shared" si="13"/>
        <v>1220</v>
      </c>
      <c r="M59" s="118">
        <f t="shared" si="13"/>
        <v>402</v>
      </c>
      <c r="N59" s="118">
        <f t="shared" si="13"/>
        <v>908</v>
      </c>
      <c r="O59" s="118">
        <f t="shared" si="13"/>
        <v>0</v>
      </c>
      <c r="P59" s="118">
        <f t="shared" si="13"/>
        <v>2830</v>
      </c>
      <c r="Q59" s="118">
        <f t="shared" si="13"/>
        <v>0</v>
      </c>
      <c r="R59" s="118">
        <f t="shared" si="13"/>
        <v>0</v>
      </c>
      <c r="S59" s="118">
        <f t="shared" si="13"/>
        <v>25</v>
      </c>
      <c r="T59" s="118">
        <f t="shared" si="13"/>
        <v>20</v>
      </c>
      <c r="U59" s="118">
        <f t="shared" si="13"/>
        <v>24</v>
      </c>
      <c r="V59" s="118">
        <f t="shared" si="13"/>
        <v>24</v>
      </c>
      <c r="W59" s="118">
        <f t="shared" si="13"/>
        <v>24</v>
      </c>
      <c r="X59" s="118">
        <f t="shared" si="13"/>
        <v>18</v>
      </c>
      <c r="Y59" s="141"/>
      <c r="Z59" s="141"/>
    </row>
    <row r="60" spans="1:26" s="50" customFormat="1" ht="5.25" customHeight="1" x14ac:dyDescent="0.3">
      <c r="A60" s="299"/>
      <c r="B60" s="300"/>
      <c r="C60" s="300"/>
      <c r="D60" s="300"/>
      <c r="E60" s="300"/>
      <c r="F60" s="300"/>
      <c r="G60" s="300"/>
      <c r="H60" s="300"/>
      <c r="I60" s="300"/>
      <c r="J60" s="300"/>
      <c r="K60" s="300"/>
      <c r="L60" s="300"/>
      <c r="M60" s="300"/>
      <c r="N60" s="300"/>
      <c r="O60" s="300"/>
      <c r="P60" s="300"/>
      <c r="Q60" s="300"/>
      <c r="R60" s="300"/>
      <c r="S60" s="300"/>
      <c r="T60" s="300"/>
      <c r="U60" s="300"/>
      <c r="V60" s="300"/>
      <c r="W60" s="300"/>
      <c r="X60" s="301"/>
    </row>
    <row r="61" spans="1:26" s="48" customFormat="1" ht="21" customHeight="1" x14ac:dyDescent="0.25">
      <c r="A61" s="299" t="s">
        <v>151</v>
      </c>
      <c r="B61" s="300"/>
      <c r="C61" s="300"/>
      <c r="D61" s="300"/>
      <c r="E61" s="300"/>
      <c r="F61" s="300"/>
      <c r="G61" s="300"/>
      <c r="H61" s="300"/>
      <c r="I61" s="300"/>
      <c r="J61" s="300"/>
      <c r="K61" s="300"/>
      <c r="L61" s="300"/>
      <c r="M61" s="300"/>
      <c r="N61" s="300"/>
      <c r="O61" s="300"/>
      <c r="P61" s="300"/>
      <c r="Q61" s="300"/>
      <c r="R61" s="300"/>
      <c r="S61" s="300"/>
      <c r="T61" s="300"/>
      <c r="U61" s="300"/>
      <c r="V61" s="300"/>
      <c r="W61" s="300"/>
      <c r="X61" s="301"/>
    </row>
    <row r="62" spans="1:26" s="52" customFormat="1" ht="22.95" customHeight="1" x14ac:dyDescent="0.3">
      <c r="A62" s="302" t="s">
        <v>152</v>
      </c>
      <c r="B62" s="303"/>
      <c r="C62" s="303"/>
      <c r="D62" s="303"/>
      <c r="E62" s="303"/>
      <c r="F62" s="303"/>
      <c r="G62" s="303"/>
      <c r="H62" s="303"/>
      <c r="I62" s="303"/>
      <c r="J62" s="303"/>
      <c r="K62" s="303"/>
      <c r="L62" s="303"/>
      <c r="M62" s="303"/>
      <c r="N62" s="303"/>
      <c r="O62" s="303"/>
      <c r="P62" s="303"/>
      <c r="Q62" s="303"/>
      <c r="R62" s="303"/>
      <c r="S62" s="303"/>
      <c r="T62" s="303"/>
      <c r="U62" s="303"/>
      <c r="V62" s="303"/>
      <c r="W62" s="303"/>
      <c r="X62" s="304"/>
    </row>
    <row r="63" spans="1:26" s="45" customFormat="1" ht="24.9" customHeight="1" x14ac:dyDescent="0.25">
      <c r="A63" s="58" t="s">
        <v>153</v>
      </c>
      <c r="B63" s="63" t="s">
        <v>154</v>
      </c>
      <c r="C63" s="64"/>
      <c r="D63" s="64"/>
      <c r="E63" s="65"/>
      <c r="F63" s="66"/>
      <c r="G63" s="64"/>
      <c r="H63" s="65"/>
      <c r="I63" s="66"/>
      <c r="J63" s="99">
        <f t="shared" ref="J63:J68" si="14">K63*30</f>
        <v>0</v>
      </c>
      <c r="K63" s="100">
        <f t="shared" ref="K63:K68" si="15">SUM(Q63:X63)</f>
        <v>0</v>
      </c>
      <c r="L63" s="100"/>
      <c r="M63" s="101"/>
      <c r="N63" s="101"/>
      <c r="O63" s="101"/>
      <c r="P63" s="102"/>
      <c r="Q63" s="99"/>
      <c r="R63" s="100"/>
      <c r="S63" s="100"/>
      <c r="T63" s="100"/>
      <c r="U63" s="100"/>
      <c r="V63" s="100"/>
      <c r="W63" s="100"/>
      <c r="X63" s="112"/>
    </row>
    <row r="64" spans="1:26" s="45" customFormat="1" ht="24.9" customHeight="1" x14ac:dyDescent="0.25">
      <c r="A64" s="58" t="s">
        <v>155</v>
      </c>
      <c r="B64" s="59" t="s">
        <v>156</v>
      </c>
      <c r="C64" s="64"/>
      <c r="D64" s="64"/>
      <c r="E64" s="65"/>
      <c r="F64" s="66"/>
      <c r="G64" s="64"/>
      <c r="H64" s="65"/>
      <c r="I64" s="66"/>
      <c r="J64" s="99">
        <f t="shared" si="14"/>
        <v>0</v>
      </c>
      <c r="K64" s="100">
        <f t="shared" si="15"/>
        <v>0</v>
      </c>
      <c r="L64" s="100"/>
      <c r="M64" s="101"/>
      <c r="N64" s="101"/>
      <c r="O64" s="101"/>
      <c r="P64" s="102"/>
      <c r="Q64" s="99"/>
      <c r="R64" s="100"/>
      <c r="S64" s="100"/>
      <c r="T64" s="100"/>
      <c r="U64" s="100"/>
      <c r="V64" s="100"/>
      <c r="W64" s="100"/>
      <c r="X64" s="112"/>
    </row>
    <row r="65" spans="1:24" s="45" customFormat="1" ht="24.9" customHeight="1" x14ac:dyDescent="0.25">
      <c r="A65" s="58" t="s">
        <v>157</v>
      </c>
      <c r="B65" s="63" t="s">
        <v>158</v>
      </c>
      <c r="C65" s="64"/>
      <c r="D65" s="64"/>
      <c r="E65" s="65"/>
      <c r="F65" s="66"/>
      <c r="G65" s="64"/>
      <c r="H65" s="65"/>
      <c r="I65" s="66"/>
      <c r="J65" s="99">
        <f t="shared" si="14"/>
        <v>0</v>
      </c>
      <c r="K65" s="100">
        <f t="shared" si="15"/>
        <v>0</v>
      </c>
      <c r="L65" s="100"/>
      <c r="M65" s="101"/>
      <c r="N65" s="101"/>
      <c r="O65" s="101"/>
      <c r="P65" s="102"/>
      <c r="Q65" s="99"/>
      <c r="R65" s="100"/>
      <c r="S65" s="100"/>
      <c r="T65" s="100"/>
      <c r="U65" s="100"/>
      <c r="V65" s="100"/>
      <c r="W65" s="100"/>
      <c r="X65" s="112"/>
    </row>
    <row r="66" spans="1:24" s="45" customFormat="1" ht="24.9" customHeight="1" x14ac:dyDescent="0.25">
      <c r="A66" s="58" t="s">
        <v>159</v>
      </c>
      <c r="B66" s="63" t="s">
        <v>160</v>
      </c>
      <c r="C66" s="64"/>
      <c r="D66" s="64"/>
      <c r="E66" s="65"/>
      <c r="F66" s="66"/>
      <c r="G66" s="64">
        <v>3</v>
      </c>
      <c r="H66" s="65"/>
      <c r="I66" s="66"/>
      <c r="J66" s="99">
        <f t="shared" si="14"/>
        <v>150</v>
      </c>
      <c r="K66" s="100">
        <f t="shared" si="15"/>
        <v>5</v>
      </c>
      <c r="L66" s="100">
        <v>50</v>
      </c>
      <c r="M66" s="101">
        <v>20</v>
      </c>
      <c r="N66" s="101">
        <v>30</v>
      </c>
      <c r="O66" s="101"/>
      <c r="P66" s="102">
        <f t="shared" ref="P66:P68" si="16">J66-L66</f>
        <v>100</v>
      </c>
      <c r="Q66" s="99"/>
      <c r="R66" s="100"/>
      <c r="S66" s="100">
        <v>5</v>
      </c>
      <c r="T66" s="100"/>
      <c r="U66" s="100"/>
      <c r="V66" s="100"/>
      <c r="W66" s="100"/>
      <c r="X66" s="112"/>
    </row>
    <row r="67" spans="1:24" s="45" customFormat="1" ht="24.9" customHeight="1" x14ac:dyDescent="0.25">
      <c r="A67" s="58" t="s">
        <v>161</v>
      </c>
      <c r="B67" s="63" t="s">
        <v>162</v>
      </c>
      <c r="C67" s="64"/>
      <c r="D67" s="64"/>
      <c r="E67" s="65"/>
      <c r="F67" s="66"/>
      <c r="G67" s="64">
        <v>4</v>
      </c>
      <c r="H67" s="65"/>
      <c r="I67" s="66"/>
      <c r="J67" s="99">
        <f t="shared" si="14"/>
        <v>150</v>
      </c>
      <c r="K67" s="100">
        <f t="shared" si="15"/>
        <v>5</v>
      </c>
      <c r="L67" s="100">
        <v>50</v>
      </c>
      <c r="M67" s="101">
        <v>20</v>
      </c>
      <c r="N67" s="101">
        <v>30</v>
      </c>
      <c r="O67" s="101"/>
      <c r="P67" s="102">
        <f t="shared" si="16"/>
        <v>100</v>
      </c>
      <c r="Q67" s="99"/>
      <c r="R67" s="100"/>
      <c r="S67" s="100"/>
      <c r="T67" s="100">
        <v>5</v>
      </c>
      <c r="U67" s="100"/>
      <c r="V67" s="100"/>
      <c r="W67" s="100"/>
      <c r="X67" s="112"/>
    </row>
    <row r="68" spans="1:24" s="45" customFormat="1" ht="24.9" customHeight="1" x14ac:dyDescent="0.25">
      <c r="A68" s="58" t="s">
        <v>163</v>
      </c>
      <c r="B68" s="63" t="s">
        <v>164</v>
      </c>
      <c r="C68" s="64"/>
      <c r="D68" s="64"/>
      <c r="E68" s="65"/>
      <c r="F68" s="66"/>
      <c r="G68" s="64">
        <v>4</v>
      </c>
      <c r="H68" s="65"/>
      <c r="I68" s="66"/>
      <c r="J68" s="99">
        <f t="shared" si="14"/>
        <v>150</v>
      </c>
      <c r="K68" s="100">
        <f t="shared" si="15"/>
        <v>5</v>
      </c>
      <c r="L68" s="100">
        <v>50</v>
      </c>
      <c r="M68" s="101">
        <v>20</v>
      </c>
      <c r="N68" s="101">
        <v>30</v>
      </c>
      <c r="O68" s="101"/>
      <c r="P68" s="102">
        <f t="shared" si="16"/>
        <v>100</v>
      </c>
      <c r="Q68" s="99"/>
      <c r="R68" s="100"/>
      <c r="S68" s="100"/>
      <c r="T68" s="100">
        <v>5</v>
      </c>
      <c r="U68" s="100"/>
      <c r="V68" s="100"/>
      <c r="W68" s="100"/>
      <c r="X68" s="112"/>
    </row>
    <row r="69" spans="1:24" s="50" customFormat="1" ht="22.2" customHeight="1" x14ac:dyDescent="0.3">
      <c r="A69" s="305" t="s">
        <v>165</v>
      </c>
      <c r="B69" s="306"/>
      <c r="C69" s="307"/>
      <c r="D69" s="308"/>
      <c r="E69" s="309"/>
      <c r="F69" s="310"/>
      <c r="G69" s="308"/>
      <c r="H69" s="309"/>
      <c r="I69" s="108"/>
      <c r="J69" s="104">
        <f t="shared" ref="J69:X69" si="17">SUM(J63:J68)</f>
        <v>450</v>
      </c>
      <c r="K69" s="105">
        <f t="shared" si="17"/>
        <v>15</v>
      </c>
      <c r="L69" s="105">
        <f t="shared" si="17"/>
        <v>150</v>
      </c>
      <c r="M69" s="105">
        <f t="shared" si="17"/>
        <v>60</v>
      </c>
      <c r="N69" s="105">
        <f t="shared" si="17"/>
        <v>90</v>
      </c>
      <c r="O69" s="105">
        <f t="shared" si="17"/>
        <v>0</v>
      </c>
      <c r="P69" s="106">
        <f t="shared" si="17"/>
        <v>300</v>
      </c>
      <c r="Q69" s="104">
        <f t="shared" si="17"/>
        <v>0</v>
      </c>
      <c r="R69" s="105">
        <f t="shared" si="17"/>
        <v>0</v>
      </c>
      <c r="S69" s="105">
        <f t="shared" si="17"/>
        <v>5</v>
      </c>
      <c r="T69" s="105">
        <f t="shared" si="17"/>
        <v>10</v>
      </c>
      <c r="U69" s="105">
        <f t="shared" si="17"/>
        <v>0</v>
      </c>
      <c r="V69" s="105">
        <f t="shared" si="17"/>
        <v>0</v>
      </c>
      <c r="W69" s="105">
        <f t="shared" si="17"/>
        <v>0</v>
      </c>
      <c r="X69" s="109">
        <f t="shared" si="17"/>
        <v>0</v>
      </c>
    </row>
    <row r="70" spans="1:24" s="48" customFormat="1" ht="12" customHeight="1" x14ac:dyDescent="0.25">
      <c r="A70" s="311"/>
      <c r="B70" s="312"/>
      <c r="C70" s="312"/>
      <c r="D70" s="312"/>
      <c r="E70" s="312"/>
      <c r="F70" s="312"/>
      <c r="G70" s="312"/>
      <c r="H70" s="312"/>
      <c r="I70" s="312"/>
      <c r="J70" s="312"/>
      <c r="K70" s="312"/>
      <c r="L70" s="312"/>
      <c r="M70" s="312"/>
      <c r="N70" s="312"/>
      <c r="O70" s="312"/>
      <c r="P70" s="312"/>
      <c r="Q70" s="312"/>
      <c r="R70" s="312"/>
      <c r="S70" s="312"/>
      <c r="T70" s="312"/>
      <c r="U70" s="312"/>
      <c r="V70" s="312"/>
      <c r="W70" s="312"/>
      <c r="X70" s="313"/>
    </row>
    <row r="71" spans="1:24" s="52" customFormat="1" ht="21.75" customHeight="1" x14ac:dyDescent="0.3">
      <c r="A71" s="302" t="s">
        <v>166</v>
      </c>
      <c r="B71" s="303"/>
      <c r="C71" s="303"/>
      <c r="D71" s="303"/>
      <c r="E71" s="303"/>
      <c r="F71" s="303"/>
      <c r="G71" s="303"/>
      <c r="H71" s="303"/>
      <c r="I71" s="303"/>
      <c r="J71" s="303"/>
      <c r="K71" s="303"/>
      <c r="L71" s="303"/>
      <c r="M71" s="303"/>
      <c r="N71" s="303"/>
      <c r="O71" s="303"/>
      <c r="P71" s="303"/>
      <c r="Q71" s="303"/>
      <c r="R71" s="303"/>
      <c r="S71" s="303"/>
      <c r="T71" s="303"/>
      <c r="U71" s="303"/>
      <c r="V71" s="303"/>
      <c r="W71" s="303"/>
      <c r="X71" s="304"/>
    </row>
    <row r="72" spans="1:24" s="51" customFormat="1" ht="24.9" customHeight="1" x14ac:dyDescent="0.25">
      <c r="A72" s="142" t="s">
        <v>167</v>
      </c>
      <c r="B72" s="63" t="s">
        <v>168</v>
      </c>
      <c r="C72" s="68"/>
      <c r="D72" s="68"/>
      <c r="E72" s="69"/>
      <c r="F72" s="70"/>
      <c r="G72" s="68">
        <v>5</v>
      </c>
      <c r="H72" s="69"/>
      <c r="I72" s="66"/>
      <c r="J72" s="99">
        <f>K72*30</f>
        <v>180</v>
      </c>
      <c r="K72" s="100">
        <f>SUM(Q72:X72)</f>
        <v>6</v>
      </c>
      <c r="L72" s="100">
        <f>K72*10</f>
        <v>60</v>
      </c>
      <c r="M72" s="115">
        <v>20</v>
      </c>
      <c r="N72" s="115">
        <v>40</v>
      </c>
      <c r="O72" s="115"/>
      <c r="P72" s="102">
        <f>J72-L72</f>
        <v>120</v>
      </c>
      <c r="Q72" s="127"/>
      <c r="R72" s="128"/>
      <c r="S72" s="128"/>
      <c r="T72" s="128"/>
      <c r="U72" s="128">
        <v>6</v>
      </c>
      <c r="V72" s="128"/>
      <c r="W72" s="128"/>
      <c r="X72" s="129"/>
    </row>
    <row r="73" spans="1:24" s="51" customFormat="1" ht="24.9" customHeight="1" x14ac:dyDescent="0.25">
      <c r="A73" s="143" t="s">
        <v>169</v>
      </c>
      <c r="B73" s="59" t="s">
        <v>170</v>
      </c>
      <c r="C73" s="68"/>
      <c r="D73" s="68"/>
      <c r="E73" s="69"/>
      <c r="F73" s="70"/>
      <c r="G73" s="68">
        <v>6</v>
      </c>
      <c r="H73" s="69"/>
      <c r="I73" s="66"/>
      <c r="J73" s="99">
        <f>K73*30</f>
        <v>180</v>
      </c>
      <c r="K73" s="100">
        <f>SUM(Q73:X73)</f>
        <v>6</v>
      </c>
      <c r="L73" s="100">
        <f>K73*10</f>
        <v>60</v>
      </c>
      <c r="M73" s="128">
        <v>20</v>
      </c>
      <c r="N73" s="128">
        <v>40</v>
      </c>
      <c r="O73" s="150"/>
      <c r="P73" s="102">
        <f>J73-L73</f>
        <v>120</v>
      </c>
      <c r="Q73" s="127"/>
      <c r="R73" s="128"/>
      <c r="S73" s="128"/>
      <c r="T73" s="128"/>
      <c r="U73" s="128"/>
      <c r="V73" s="128">
        <v>6</v>
      </c>
      <c r="W73" s="128"/>
      <c r="X73" s="129"/>
    </row>
    <row r="74" spans="1:24" s="51" customFormat="1" ht="24.9" customHeight="1" x14ac:dyDescent="0.25">
      <c r="A74" s="144" t="s">
        <v>171</v>
      </c>
      <c r="B74" s="63" t="s">
        <v>172</v>
      </c>
      <c r="C74" s="145"/>
      <c r="D74" s="145"/>
      <c r="E74" s="146"/>
      <c r="F74" s="147"/>
      <c r="G74" s="145">
        <v>7</v>
      </c>
      <c r="H74" s="146"/>
      <c r="I74" s="151"/>
      <c r="J74" s="99">
        <f>K74*30</f>
        <v>180</v>
      </c>
      <c r="K74" s="100">
        <f>SUM(Q74:X74)</f>
        <v>6</v>
      </c>
      <c r="L74" s="100">
        <f>K74*10</f>
        <v>60</v>
      </c>
      <c r="M74" s="134">
        <v>20</v>
      </c>
      <c r="N74" s="134">
        <v>40</v>
      </c>
      <c r="O74" s="152"/>
      <c r="P74" s="102">
        <f>J74-L74</f>
        <v>120</v>
      </c>
      <c r="Q74" s="133"/>
      <c r="R74" s="134"/>
      <c r="S74" s="134"/>
      <c r="T74" s="134"/>
      <c r="U74" s="134"/>
      <c r="V74" s="134"/>
      <c r="W74" s="134">
        <v>6</v>
      </c>
      <c r="X74" s="135"/>
    </row>
    <row r="75" spans="1:24" s="51" customFormat="1" ht="24.9" customHeight="1" x14ac:dyDescent="0.25">
      <c r="A75" s="144" t="s">
        <v>173</v>
      </c>
      <c r="B75" s="63" t="s">
        <v>174</v>
      </c>
      <c r="C75" s="145"/>
      <c r="D75" s="145"/>
      <c r="E75" s="146"/>
      <c r="F75" s="147"/>
      <c r="G75" s="145">
        <v>8</v>
      </c>
      <c r="H75" s="146"/>
      <c r="I75" s="151"/>
      <c r="J75" s="99">
        <f>K75*30</f>
        <v>180</v>
      </c>
      <c r="K75" s="100">
        <f>SUM(Q75:X75)</f>
        <v>6</v>
      </c>
      <c r="L75" s="100">
        <f>K75*10</f>
        <v>60</v>
      </c>
      <c r="M75" s="134">
        <v>20</v>
      </c>
      <c r="N75" s="134">
        <v>40</v>
      </c>
      <c r="O75" s="152"/>
      <c r="P75" s="102">
        <f>J75-L75</f>
        <v>120</v>
      </c>
      <c r="Q75" s="133"/>
      <c r="R75" s="134"/>
      <c r="S75" s="134"/>
      <c r="T75" s="134"/>
      <c r="U75" s="134"/>
      <c r="V75" s="134"/>
      <c r="W75" s="134"/>
      <c r="X75" s="135">
        <v>6</v>
      </c>
    </row>
    <row r="76" spans="1:24" s="51" customFormat="1" ht="24.9" customHeight="1" x14ac:dyDescent="0.25">
      <c r="A76" s="144" t="s">
        <v>175</v>
      </c>
      <c r="B76" s="63" t="s">
        <v>176</v>
      </c>
      <c r="C76" s="145"/>
      <c r="D76" s="145"/>
      <c r="E76" s="146"/>
      <c r="F76" s="147"/>
      <c r="G76" s="145">
        <v>8</v>
      </c>
      <c r="H76" s="146"/>
      <c r="I76" s="151"/>
      <c r="J76" s="99">
        <f>K76*30</f>
        <v>180</v>
      </c>
      <c r="K76" s="100">
        <f>SUM(Q76:X76)</f>
        <v>6</v>
      </c>
      <c r="L76" s="100">
        <f>K76*10</f>
        <v>60</v>
      </c>
      <c r="M76" s="134">
        <v>20</v>
      </c>
      <c r="N76" s="134">
        <v>40</v>
      </c>
      <c r="O76" s="152"/>
      <c r="P76" s="102">
        <f>J76-L76</f>
        <v>120</v>
      </c>
      <c r="Q76" s="133"/>
      <c r="R76" s="134"/>
      <c r="S76" s="134"/>
      <c r="T76" s="134"/>
      <c r="U76" s="134"/>
      <c r="V76" s="134"/>
      <c r="W76" s="134"/>
      <c r="X76" s="135">
        <v>6</v>
      </c>
    </row>
    <row r="77" spans="1:24" s="50" customFormat="1" ht="35.1" customHeight="1" x14ac:dyDescent="0.3">
      <c r="A77" s="305" t="s">
        <v>177</v>
      </c>
      <c r="B77" s="306"/>
      <c r="C77" s="308"/>
      <c r="D77" s="308"/>
      <c r="E77" s="309"/>
      <c r="F77" s="310"/>
      <c r="G77" s="308"/>
      <c r="H77" s="309"/>
      <c r="I77" s="108"/>
      <c r="J77" s="104">
        <f t="shared" ref="J77:X77" si="18">SUM(J72:J76)</f>
        <v>900</v>
      </c>
      <c r="K77" s="105">
        <f t="shared" si="18"/>
        <v>30</v>
      </c>
      <c r="L77" s="105">
        <f t="shared" si="18"/>
        <v>300</v>
      </c>
      <c r="M77" s="105">
        <f t="shared" si="18"/>
        <v>100</v>
      </c>
      <c r="N77" s="105">
        <f t="shared" si="18"/>
        <v>200</v>
      </c>
      <c r="O77" s="105">
        <f t="shared" si="18"/>
        <v>0</v>
      </c>
      <c r="P77" s="105">
        <f t="shared" si="18"/>
        <v>600</v>
      </c>
      <c r="Q77" s="104">
        <f t="shared" si="18"/>
        <v>0</v>
      </c>
      <c r="R77" s="105">
        <f t="shared" si="18"/>
        <v>0</v>
      </c>
      <c r="S77" s="105">
        <f t="shared" si="18"/>
        <v>0</v>
      </c>
      <c r="T77" s="105">
        <f t="shared" si="18"/>
        <v>0</v>
      </c>
      <c r="U77" s="105">
        <f t="shared" si="18"/>
        <v>6</v>
      </c>
      <c r="V77" s="105">
        <f t="shared" si="18"/>
        <v>6</v>
      </c>
      <c r="W77" s="105">
        <f t="shared" si="18"/>
        <v>6</v>
      </c>
      <c r="X77" s="109">
        <f t="shared" si="18"/>
        <v>12</v>
      </c>
    </row>
    <row r="78" spans="1:24" s="51" customFormat="1" ht="11.4" customHeight="1" x14ac:dyDescent="0.25">
      <c r="A78" s="286"/>
      <c r="B78" s="287"/>
      <c r="C78" s="287"/>
      <c r="D78" s="287"/>
      <c r="E78" s="287"/>
      <c r="F78" s="287"/>
      <c r="G78" s="287"/>
      <c r="H78" s="287"/>
      <c r="I78" s="287"/>
      <c r="J78" s="287"/>
      <c r="K78" s="287"/>
      <c r="L78" s="287"/>
      <c r="M78" s="287"/>
      <c r="N78" s="287"/>
      <c r="O78" s="287"/>
      <c r="P78" s="287"/>
      <c r="Q78" s="287"/>
      <c r="R78" s="287"/>
      <c r="S78" s="287"/>
      <c r="T78" s="287"/>
      <c r="U78" s="287"/>
      <c r="V78" s="287"/>
      <c r="W78" s="287"/>
      <c r="X78" s="288"/>
    </row>
    <row r="79" spans="1:24" s="50" customFormat="1" ht="24.6" customHeight="1" x14ac:dyDescent="0.3">
      <c r="A79" s="289" t="s">
        <v>178</v>
      </c>
      <c r="B79" s="290"/>
      <c r="C79" s="291"/>
      <c r="D79" s="292"/>
      <c r="E79" s="293"/>
      <c r="F79" s="291"/>
      <c r="G79" s="292"/>
      <c r="H79" s="293"/>
      <c r="I79" s="120"/>
      <c r="J79" s="118">
        <f t="shared" ref="J79:X79" si="19">SUM(J69,J77)</f>
        <v>1350</v>
      </c>
      <c r="K79" s="118">
        <f t="shared" si="19"/>
        <v>45</v>
      </c>
      <c r="L79" s="118">
        <f t="shared" si="19"/>
        <v>450</v>
      </c>
      <c r="M79" s="118">
        <f t="shared" si="19"/>
        <v>160</v>
      </c>
      <c r="N79" s="118">
        <f t="shared" si="19"/>
        <v>290</v>
      </c>
      <c r="O79" s="118">
        <f t="shared" si="19"/>
        <v>0</v>
      </c>
      <c r="P79" s="118">
        <f t="shared" si="19"/>
        <v>900</v>
      </c>
      <c r="Q79" s="118">
        <f t="shared" si="19"/>
        <v>0</v>
      </c>
      <c r="R79" s="118">
        <f t="shared" si="19"/>
        <v>0</v>
      </c>
      <c r="S79" s="118">
        <f t="shared" si="19"/>
        <v>5</v>
      </c>
      <c r="T79" s="118">
        <f t="shared" si="19"/>
        <v>10</v>
      </c>
      <c r="U79" s="118">
        <f t="shared" si="19"/>
        <v>6</v>
      </c>
      <c r="V79" s="118">
        <f t="shared" si="19"/>
        <v>6</v>
      </c>
      <c r="W79" s="118">
        <f t="shared" si="19"/>
        <v>6</v>
      </c>
      <c r="X79" s="118">
        <f t="shared" si="19"/>
        <v>12</v>
      </c>
    </row>
    <row r="80" spans="1:24" s="48" customFormat="1" ht="9" customHeight="1" x14ac:dyDescent="0.25">
      <c r="A80" s="294"/>
      <c r="B80" s="295"/>
      <c r="C80" s="295"/>
      <c r="D80" s="295"/>
      <c r="E80" s="295"/>
      <c r="F80" s="295"/>
      <c r="G80" s="295"/>
      <c r="H80" s="295"/>
      <c r="I80" s="295"/>
      <c r="J80" s="295"/>
      <c r="K80" s="295"/>
      <c r="L80" s="295"/>
      <c r="M80" s="295"/>
      <c r="N80" s="295"/>
      <c r="O80" s="295"/>
      <c r="P80" s="295"/>
      <c r="Q80" s="295"/>
      <c r="R80" s="295"/>
      <c r="S80" s="295"/>
      <c r="T80" s="295"/>
      <c r="U80" s="295"/>
      <c r="V80" s="295"/>
      <c r="W80" s="295"/>
      <c r="X80" s="296"/>
    </row>
    <row r="81" spans="1:28" s="52" customFormat="1" ht="26.4" customHeight="1" x14ac:dyDescent="0.3">
      <c r="A81" s="297" t="s">
        <v>179</v>
      </c>
      <c r="B81" s="297"/>
      <c r="C81" s="298">
        <f>COUNT(C11:E18,C22:E43,C47:E49,C53:E55,C63:E68,C72:E76)</f>
        <v>9</v>
      </c>
      <c r="D81" s="298"/>
      <c r="E81" s="298"/>
      <c r="F81" s="298">
        <f>COUNT(F11:H18,F22:H43,F47:H49,F53:H55,F63:H68,F72:H76)</f>
        <v>33</v>
      </c>
      <c r="G81" s="298"/>
      <c r="H81" s="298"/>
      <c r="I81" s="120">
        <v>3</v>
      </c>
      <c r="J81" s="118">
        <f t="shared" ref="J81:X81" si="20">SUM(J59,J79)</f>
        <v>5400</v>
      </c>
      <c r="K81" s="118">
        <f t="shared" si="20"/>
        <v>180</v>
      </c>
      <c r="L81" s="118">
        <f t="shared" si="20"/>
        <v>1670</v>
      </c>
      <c r="M81" s="118">
        <f t="shared" si="20"/>
        <v>562</v>
      </c>
      <c r="N81" s="118">
        <f t="shared" si="20"/>
        <v>1198</v>
      </c>
      <c r="O81" s="118">
        <f t="shared" si="20"/>
        <v>0</v>
      </c>
      <c r="P81" s="118">
        <f t="shared" si="20"/>
        <v>3730</v>
      </c>
      <c r="Q81" s="118">
        <f t="shared" si="20"/>
        <v>0</v>
      </c>
      <c r="R81" s="118">
        <f t="shared" si="20"/>
        <v>0</v>
      </c>
      <c r="S81" s="118">
        <f t="shared" si="20"/>
        <v>30</v>
      </c>
      <c r="T81" s="118">
        <f t="shared" si="20"/>
        <v>30</v>
      </c>
      <c r="U81" s="118">
        <f t="shared" si="20"/>
        <v>30</v>
      </c>
      <c r="V81" s="118">
        <f t="shared" si="20"/>
        <v>30</v>
      </c>
      <c r="W81" s="118">
        <f t="shared" si="20"/>
        <v>30</v>
      </c>
      <c r="X81" s="118">
        <f t="shared" si="20"/>
        <v>30</v>
      </c>
    </row>
    <row r="82" spans="1:28" ht="11.4" customHeight="1" x14ac:dyDescent="0.25">
      <c r="A82" s="148"/>
      <c r="B82" s="148"/>
      <c r="C82" s="71"/>
      <c r="D82" s="71"/>
      <c r="E82" s="71"/>
      <c r="F82" s="71"/>
      <c r="G82" s="71"/>
      <c r="H82" s="71"/>
      <c r="I82" s="71"/>
      <c r="J82" s="153"/>
      <c r="K82" s="154"/>
      <c r="L82" s="155"/>
      <c r="M82" s="155"/>
      <c r="N82" s="155"/>
      <c r="O82" s="155"/>
      <c r="P82" s="155"/>
      <c r="Q82" s="158"/>
      <c r="R82" s="158"/>
      <c r="S82" s="158"/>
      <c r="T82" s="158"/>
      <c r="U82" s="158"/>
      <c r="V82" s="158"/>
      <c r="W82" s="158"/>
      <c r="X82" s="158"/>
    </row>
    <row r="83" spans="1:28" ht="25.2" customHeight="1" x14ac:dyDescent="0.25">
      <c r="A83" s="241"/>
      <c r="B83" s="241"/>
      <c r="C83" s="242"/>
      <c r="D83" s="242"/>
      <c r="E83" s="242"/>
      <c r="F83" s="242"/>
      <c r="G83" s="242"/>
      <c r="H83" s="242"/>
      <c r="I83" s="149"/>
      <c r="J83" s="156"/>
      <c r="K83" s="157"/>
      <c r="L83" s="271" t="s">
        <v>180</v>
      </c>
      <c r="M83" s="283" t="s">
        <v>181</v>
      </c>
      <c r="N83" s="284"/>
      <c r="O83" s="284"/>
      <c r="P83" s="285"/>
      <c r="Q83" s="159">
        <f>COUNTIF($C$11:$E$18,1)+COUNTIF($C$22:$E$43,1)+COUNTIF($C$63:$E$68,1)+COUNTIF($C$72:$E$76,1)+COUNTIF($C$47:$E$49,1)+COUNTIF($C$53:$E$55,1)</f>
        <v>0</v>
      </c>
      <c r="R83" s="159">
        <f>COUNTIF($C$11:$E$18,2)+COUNTIF($C$22:$E$43,2)+COUNTIF($C$63:$E$68,2)+COUNTIF($C$72:$E$76,2)+COUNTIF($C$47:$E$49,2)+COUNTIF($C$53:$E$55,2)</f>
        <v>0</v>
      </c>
      <c r="S83" s="159">
        <v>2</v>
      </c>
      <c r="T83" s="159">
        <f>COUNTIF($C$11:$E$18,4)+COUNTIF($C$22:$E$43,4)+COUNTIF($C$63:$E$68,4)+COUNTIF($C$72:$E$76,4)+COUNTIF($C$47:$E$49,4)+COUNTIF($C$53:$E$55,4)</f>
        <v>1</v>
      </c>
      <c r="U83" s="159">
        <f>COUNTIF($C$11:$E$18,5)+COUNTIF($C$22:$E$43,5)+COUNTIF($C$63:$E$68,5)+COUNTIF($C$72:$E$76,5)+COUNTIF($C$47:$E$49,5)+COUNTIF($C$53:$E$55,5)</f>
        <v>1</v>
      </c>
      <c r="V83" s="159">
        <f>COUNTIF($C$11:$E$18,6)+COUNTIF($C$22:$E$43,6)+COUNTIF($C$63:$E$68,6)+COUNTIF($C$72:$E$76,6)+COUNTIF($C$47:$E$49,6)+COUNTIF($C$53:$E$55,6)</f>
        <v>2</v>
      </c>
      <c r="W83" s="159">
        <f>COUNTIF($C$11:$E$18,7)+COUNTIF($C$22:$E$43,7)+COUNTIF($C$63:$E$68,7)+COUNTIF($C$72:$E$76,7)+COUNTIF($C$47:$E$49,7)+COUNTIF($C$53:$E$55,7)</f>
        <v>2</v>
      </c>
      <c r="X83" s="159">
        <v>1</v>
      </c>
    </row>
    <row r="84" spans="1:28" ht="25.2" customHeight="1" x14ac:dyDescent="0.25">
      <c r="A84" s="241"/>
      <c r="B84" s="241"/>
      <c r="C84" s="242"/>
      <c r="D84" s="242"/>
      <c r="E84" s="242"/>
      <c r="F84" s="242"/>
      <c r="G84" s="242"/>
      <c r="H84" s="242"/>
      <c r="I84" s="149"/>
      <c r="J84" s="156"/>
      <c r="K84" s="157"/>
      <c r="L84" s="272"/>
      <c r="M84" s="283" t="s">
        <v>182</v>
      </c>
      <c r="N84" s="284"/>
      <c r="O84" s="284"/>
      <c r="P84" s="285"/>
      <c r="Q84" s="159"/>
      <c r="R84" s="159"/>
      <c r="S84" s="159">
        <v>5</v>
      </c>
      <c r="T84" s="159">
        <v>6</v>
      </c>
      <c r="U84" s="159">
        <f>COUNTIF($F$11:$H$18,5)+COUNTIF($F$22:$H$43,5)+COUNTIF($F$63:$H$68,5)+COUNTIF($F$72:$H$76,5)+COUNTIF($F$47:$H$49,5)+COUNTIF($F$53:$H$55,5)</f>
        <v>4</v>
      </c>
      <c r="V84" s="159">
        <v>6</v>
      </c>
      <c r="W84" s="159">
        <f>COUNTIF($F$11:$H$18,7)+COUNTIF($F$22:$H$43,7)+COUNTIF($F$63:$H$68,7)+COUNTIF($F$72:$H$76,7)+COUNTIF($F$47:$H$49,7)+COUNTIF($F$53:$H$55,7)</f>
        <v>3</v>
      </c>
      <c r="X84" s="159">
        <f>COUNTIF($F$11:$H$18,8)+COUNTIF($F$22:$H$43,8)+COUNTIF($F$63:$H$68,8)+COUNTIF($F$72:$H$76,8)+COUNTIF($F$47:$H$49,8)+COUNTIF($F$53:$H$55,8)</f>
        <v>5</v>
      </c>
    </row>
    <row r="85" spans="1:28" ht="25.2" customHeight="1" x14ac:dyDescent="0.25">
      <c r="A85" s="241"/>
      <c r="B85" s="241"/>
      <c r="C85" s="242"/>
      <c r="D85" s="242"/>
      <c r="E85" s="242"/>
      <c r="F85" s="242"/>
      <c r="G85" s="242"/>
      <c r="H85" s="242"/>
      <c r="I85" s="149"/>
      <c r="J85" s="156"/>
      <c r="K85" s="157"/>
      <c r="L85" s="272"/>
      <c r="M85" s="283" t="s">
        <v>183</v>
      </c>
      <c r="N85" s="284"/>
      <c r="O85" s="284"/>
      <c r="P85" s="285"/>
      <c r="Q85" s="159"/>
      <c r="R85" s="159"/>
      <c r="S85" s="159">
        <v>0</v>
      </c>
      <c r="T85" s="159">
        <v>0</v>
      </c>
      <c r="U85" s="159">
        <f>COUNTIF($I$47:$I$49,5)</f>
        <v>1</v>
      </c>
      <c r="V85" s="159">
        <f>COUNTIF($I$47:$I$49,6)</f>
        <v>0</v>
      </c>
      <c r="W85" s="159">
        <f>COUNTIF($I$47:$I$49,7)</f>
        <v>1</v>
      </c>
      <c r="X85" s="159">
        <f>COUNTIF($I$47:$I$49,8)</f>
        <v>0</v>
      </c>
    </row>
    <row r="86" spans="1:28" ht="25.2" customHeight="1" x14ac:dyDescent="0.25">
      <c r="A86" s="241"/>
      <c r="B86" s="241"/>
      <c r="C86" s="242"/>
      <c r="D86" s="242"/>
      <c r="E86" s="242"/>
      <c r="F86" s="242"/>
      <c r="G86" s="242"/>
      <c r="H86" s="242"/>
      <c r="I86" s="149"/>
      <c r="J86" s="156"/>
      <c r="K86" s="157"/>
      <c r="L86" s="272"/>
      <c r="M86" s="283" t="s">
        <v>184</v>
      </c>
      <c r="N86" s="284"/>
      <c r="O86" s="284"/>
      <c r="P86" s="285"/>
      <c r="Q86" s="159"/>
      <c r="R86" s="159"/>
      <c r="S86" s="159">
        <v>1</v>
      </c>
      <c r="T86" s="159">
        <f>COUNTIF($F$53:$H$55,4)</f>
        <v>1</v>
      </c>
      <c r="U86" s="159">
        <f>COUNTIF($F$53:$H$55,5)</f>
        <v>2</v>
      </c>
      <c r="V86" s="159">
        <f>COUNTIF($F$53:$H$55,6)</f>
        <v>1</v>
      </c>
      <c r="W86" s="159">
        <f>COUNTIF($F$53:$H$55,7)</f>
        <v>1</v>
      </c>
      <c r="X86" s="159">
        <f>COUNTIF($F$53:$H$55,8)</f>
        <v>1</v>
      </c>
    </row>
    <row r="87" spans="1:28" ht="30" customHeight="1" x14ac:dyDescent="0.25">
      <c r="A87" s="241"/>
      <c r="B87" s="241"/>
      <c r="C87" s="242"/>
      <c r="D87" s="242"/>
      <c r="E87" s="242"/>
      <c r="F87" s="242"/>
      <c r="G87" s="242"/>
      <c r="H87" s="242"/>
      <c r="I87" s="149"/>
      <c r="J87" s="156"/>
      <c r="K87" s="157"/>
      <c r="L87" s="273"/>
      <c r="M87" s="243" t="s">
        <v>185</v>
      </c>
      <c r="N87" s="244"/>
      <c r="O87" s="244"/>
      <c r="P87" s="245"/>
      <c r="Q87" s="160"/>
      <c r="R87" s="160"/>
      <c r="S87" s="160">
        <v>8</v>
      </c>
      <c r="T87" s="160">
        <v>8</v>
      </c>
      <c r="U87" s="160">
        <v>6</v>
      </c>
      <c r="V87" s="160">
        <v>8</v>
      </c>
      <c r="W87" s="160">
        <v>6</v>
      </c>
      <c r="X87" s="160">
        <v>6</v>
      </c>
      <c r="AB87" s="53" t="s">
        <v>186</v>
      </c>
    </row>
  </sheetData>
  <sheetProtection deleteRows="0"/>
  <customSheetViews>
    <customSheetView guid="{791DB74A-D72A-4A24-8E5B-5C9CCB5308F6}" scale="55" showPageBreaks="1" fitToPage="1" printArea="1" topLeftCell="A4">
      <selection activeCell="J13" sqref="J13"/>
      <pageMargins left="0.39370078740157499" right="0.39370078740157499" top="0.74803149606299202" bottom="0.74803149606299202" header="0.31496062992126" footer="0.31496062992126"/>
      <pageSetup paperSize="9" scale="46" fitToHeight="3" orientation="portrait"/>
      <headerFooter alignWithMargins="0"/>
    </customSheetView>
  </customSheetViews>
  <mergeCells count="107">
    <mergeCell ref="A1:X1"/>
    <mergeCell ref="J2:P2"/>
    <mergeCell ref="Q2:X2"/>
    <mergeCell ref="M3:O3"/>
    <mergeCell ref="Q3:R3"/>
    <mergeCell ref="S3:T3"/>
    <mergeCell ref="U3:V3"/>
    <mergeCell ref="W3:X3"/>
    <mergeCell ref="Q5:X5"/>
    <mergeCell ref="C2:I3"/>
    <mergeCell ref="Q7:X7"/>
    <mergeCell ref="C8:E8"/>
    <mergeCell ref="F8:H8"/>
    <mergeCell ref="A9:X9"/>
    <mergeCell ref="A10:X10"/>
    <mergeCell ref="A19:B19"/>
    <mergeCell ref="C19:E19"/>
    <mergeCell ref="F19:H19"/>
    <mergeCell ref="A20:X20"/>
    <mergeCell ref="C4:E7"/>
    <mergeCell ref="F4:H7"/>
    <mergeCell ref="A21:X21"/>
    <mergeCell ref="A44:B44"/>
    <mergeCell ref="C44:E44"/>
    <mergeCell ref="F44:H44"/>
    <mergeCell ref="A45:X45"/>
    <mergeCell ref="A46:X46"/>
    <mergeCell ref="A50:B50"/>
    <mergeCell ref="C50:E50"/>
    <mergeCell ref="F50:H50"/>
    <mergeCell ref="A51:X51"/>
    <mergeCell ref="A52:X52"/>
    <mergeCell ref="A56:B56"/>
    <mergeCell ref="C56:E56"/>
    <mergeCell ref="F56:H56"/>
    <mergeCell ref="A58:X58"/>
    <mergeCell ref="A59:B59"/>
    <mergeCell ref="C59:E59"/>
    <mergeCell ref="F59:H59"/>
    <mergeCell ref="P54:P55"/>
    <mergeCell ref="Q54:Q55"/>
    <mergeCell ref="R54:R55"/>
    <mergeCell ref="S54:S55"/>
    <mergeCell ref="T54:T55"/>
    <mergeCell ref="U54:U55"/>
    <mergeCell ref="V54:V55"/>
    <mergeCell ref="W54:W55"/>
    <mergeCell ref="X54:X55"/>
    <mergeCell ref="A60:X60"/>
    <mergeCell ref="A61:X61"/>
    <mergeCell ref="A62:X62"/>
    <mergeCell ref="A69:B69"/>
    <mergeCell ref="C69:E69"/>
    <mergeCell ref="F69:H69"/>
    <mergeCell ref="A70:X70"/>
    <mergeCell ref="A71:X71"/>
    <mergeCell ref="A77:B77"/>
    <mergeCell ref="C77:E77"/>
    <mergeCell ref="F77:H77"/>
    <mergeCell ref="A78:X78"/>
    <mergeCell ref="A79:B79"/>
    <mergeCell ref="C79:E79"/>
    <mergeCell ref="F79:H79"/>
    <mergeCell ref="A80:X80"/>
    <mergeCell ref="A81:B81"/>
    <mergeCell ref="C81:E81"/>
    <mergeCell ref="F81:H81"/>
    <mergeCell ref="A83:B83"/>
    <mergeCell ref="C83:E83"/>
    <mergeCell ref="F83:H83"/>
    <mergeCell ref="M83:P83"/>
    <mergeCell ref="A84:B84"/>
    <mergeCell ref="C84:E84"/>
    <mergeCell ref="F84:H84"/>
    <mergeCell ref="M84:P84"/>
    <mergeCell ref="A85:B85"/>
    <mergeCell ref="C85:E85"/>
    <mergeCell ref="F85:H85"/>
    <mergeCell ref="M85:P85"/>
    <mergeCell ref="A86:B86"/>
    <mergeCell ref="C86:E86"/>
    <mergeCell ref="F86:H86"/>
    <mergeCell ref="M86:P86"/>
    <mergeCell ref="A87:B87"/>
    <mergeCell ref="C87:E87"/>
    <mergeCell ref="F87:H87"/>
    <mergeCell ref="M87:P87"/>
    <mergeCell ref="A2:A7"/>
    <mergeCell ref="A54:A55"/>
    <mergeCell ref="B2:B7"/>
    <mergeCell ref="B54:B55"/>
    <mergeCell ref="I4:I7"/>
    <mergeCell ref="I54:I55"/>
    <mergeCell ref="J3:J7"/>
    <mergeCell ref="J54:J55"/>
    <mergeCell ref="K3:K7"/>
    <mergeCell ref="K54:K55"/>
    <mergeCell ref="L3:L7"/>
    <mergeCell ref="L54:L55"/>
    <mergeCell ref="L83:L87"/>
    <mergeCell ref="M4:M7"/>
    <mergeCell ref="M54:M55"/>
    <mergeCell ref="N4:N7"/>
    <mergeCell ref="N54:N55"/>
    <mergeCell ref="O4:O7"/>
    <mergeCell ref="O54:O55"/>
    <mergeCell ref="P3:P7"/>
  </mergeCells>
  <conditionalFormatting sqref="L11">
    <cfRule type="cellIs" dxfId="52" priority="155" stopIfTrue="1" operator="notEqual">
      <formula>M11+N11+O11</formula>
    </cfRule>
  </conditionalFormatting>
  <conditionalFormatting sqref="L12">
    <cfRule type="cellIs" dxfId="51" priority="154" stopIfTrue="1" operator="notEqual">
      <formula>M12+N12+O12</formula>
    </cfRule>
  </conditionalFormatting>
  <conditionalFormatting sqref="L13">
    <cfRule type="cellIs" dxfId="50" priority="153" stopIfTrue="1" operator="notEqual">
      <formula>M13+N13+O13</formula>
    </cfRule>
  </conditionalFormatting>
  <conditionalFormatting sqref="L15">
    <cfRule type="cellIs" dxfId="49" priority="22" stopIfTrue="1" operator="notEqual">
      <formula>M15+N15+O15</formula>
    </cfRule>
  </conditionalFormatting>
  <conditionalFormatting sqref="L16">
    <cfRule type="cellIs" dxfId="48" priority="6" stopIfTrue="1" operator="notEqual">
      <formula>M16+N16+O16</formula>
    </cfRule>
    <cfRule type="cellIs" dxfId="47" priority="7" stopIfTrue="1" operator="notEqual">
      <formula>M16+N16+O16</formula>
    </cfRule>
  </conditionalFormatting>
  <conditionalFormatting sqref="L17">
    <cfRule type="cellIs" dxfId="46" priority="20" stopIfTrue="1" operator="notEqual">
      <formula>M17+N17+O17</formula>
    </cfRule>
  </conditionalFormatting>
  <conditionalFormatting sqref="L18">
    <cfRule type="cellIs" dxfId="45" priority="18" stopIfTrue="1" operator="notEqual">
      <formula>M18+N18+O18</formula>
    </cfRule>
  </conditionalFormatting>
  <conditionalFormatting sqref="L27">
    <cfRule type="cellIs" dxfId="44" priority="230" stopIfTrue="1" operator="notEqual">
      <formula>M27+N27+O27</formula>
    </cfRule>
  </conditionalFormatting>
  <conditionalFormatting sqref="L28">
    <cfRule type="cellIs" dxfId="43" priority="228" stopIfTrue="1" operator="notEqual">
      <formula>M28+N28+O28</formula>
    </cfRule>
  </conditionalFormatting>
  <conditionalFormatting sqref="L29">
    <cfRule type="cellIs" dxfId="42" priority="227" stopIfTrue="1" operator="notEqual">
      <formula>M29+N29+O29</formula>
    </cfRule>
  </conditionalFormatting>
  <conditionalFormatting sqref="L30">
    <cfRule type="cellIs" dxfId="41" priority="9" stopIfTrue="1" operator="notEqual">
      <formula>M30+N30+O30</formula>
    </cfRule>
    <cfRule type="cellIs" dxfId="40" priority="10" stopIfTrue="1" operator="notEqual">
      <formula>M30+N30+O30</formula>
    </cfRule>
  </conditionalFormatting>
  <conditionalFormatting sqref="L31">
    <cfRule type="cellIs" dxfId="39" priority="226" stopIfTrue="1" operator="notEqual">
      <formula>M31+N31+O31</formula>
    </cfRule>
  </conditionalFormatting>
  <conditionalFormatting sqref="L32">
    <cfRule type="cellIs" dxfId="38" priority="225" stopIfTrue="1" operator="notEqual">
      <formula>M32+N32+O32</formula>
    </cfRule>
  </conditionalFormatting>
  <conditionalFormatting sqref="L34">
    <cfRule type="cellIs" dxfId="37" priority="24" stopIfTrue="1" operator="notEqual">
      <formula>M34+N34+O34</formula>
    </cfRule>
  </conditionalFormatting>
  <conditionalFormatting sqref="L35">
    <cfRule type="cellIs" dxfId="36" priority="223" stopIfTrue="1" operator="notEqual">
      <formula>M35+N35+O35</formula>
    </cfRule>
  </conditionalFormatting>
  <conditionalFormatting sqref="L36">
    <cfRule type="cellIs" dxfId="35" priority="222" stopIfTrue="1" operator="notEqual">
      <formula>M36+N36+O36</formula>
    </cfRule>
  </conditionalFormatting>
  <conditionalFormatting sqref="L39">
    <cfRule type="cellIs" dxfId="34" priority="213" stopIfTrue="1" operator="notEqual">
      <formula>M39+N39+O39</formula>
    </cfRule>
  </conditionalFormatting>
  <conditionalFormatting sqref="L40">
    <cfRule type="cellIs" dxfId="33" priority="212" stopIfTrue="1" operator="notEqual">
      <formula>M40+N40+O40</formula>
    </cfRule>
  </conditionalFormatting>
  <conditionalFormatting sqref="K41">
    <cfRule type="cellIs" dxfId="32" priority="4" stopIfTrue="1" operator="lessThan">
      <formula>3</formula>
    </cfRule>
  </conditionalFormatting>
  <conditionalFormatting sqref="L41">
    <cfRule type="cellIs" dxfId="31" priority="3" stopIfTrue="1" operator="notEqual">
      <formula>M41+N41+O41</formula>
    </cfRule>
  </conditionalFormatting>
  <conditionalFormatting sqref="K42">
    <cfRule type="cellIs" dxfId="30" priority="2" stopIfTrue="1" operator="lessThan">
      <formula>3</formula>
    </cfRule>
  </conditionalFormatting>
  <conditionalFormatting sqref="L42">
    <cfRule type="cellIs" dxfId="29" priority="1" stopIfTrue="1" operator="notEqual">
      <formula>M42+N42+O42</formula>
    </cfRule>
  </conditionalFormatting>
  <conditionalFormatting sqref="L47">
    <cfRule type="cellIs" dxfId="28" priority="200" stopIfTrue="1" operator="notEqual">
      <formula>M47+N47+O47</formula>
    </cfRule>
  </conditionalFormatting>
  <conditionalFormatting sqref="L48">
    <cfRule type="cellIs" dxfId="27" priority="199" stopIfTrue="1" operator="notEqual">
      <formula>M48+N48+O48</formula>
    </cfRule>
  </conditionalFormatting>
  <conditionalFormatting sqref="L49">
    <cfRule type="cellIs" dxfId="26" priority="198" stopIfTrue="1" operator="notEqual">
      <formula>M49+N49+O49</formula>
    </cfRule>
  </conditionalFormatting>
  <conditionalFormatting sqref="L57">
    <cfRule type="cellIs" dxfId="25" priority="28" stopIfTrue="1" operator="notEqual">
      <formula>M57+N57+O57</formula>
    </cfRule>
  </conditionalFormatting>
  <conditionalFormatting sqref="K63">
    <cfRule type="cellIs" dxfId="24" priority="76" stopIfTrue="1" operator="lessThan">
      <formula>3</formula>
    </cfRule>
  </conditionalFormatting>
  <conditionalFormatting sqref="L63">
    <cfRule type="cellIs" dxfId="23" priority="183" stopIfTrue="1" operator="notEqual">
      <formula>M63+N63+O63</formula>
    </cfRule>
  </conditionalFormatting>
  <conditionalFormatting sqref="K64">
    <cfRule type="cellIs" dxfId="22" priority="75" stopIfTrue="1" operator="lessThan">
      <formula>3</formula>
    </cfRule>
  </conditionalFormatting>
  <conditionalFormatting sqref="K65">
    <cfRule type="cellIs" dxfId="21" priority="74" stopIfTrue="1" operator="lessThan">
      <formula>3</formula>
    </cfRule>
  </conditionalFormatting>
  <conditionalFormatting sqref="K66">
    <cfRule type="cellIs" dxfId="20" priority="73" stopIfTrue="1" operator="lessThan">
      <formula>3</formula>
    </cfRule>
  </conditionalFormatting>
  <conditionalFormatting sqref="K67">
    <cfRule type="cellIs" dxfId="19" priority="72" stopIfTrue="1" operator="lessThan">
      <formula>3</formula>
    </cfRule>
  </conditionalFormatting>
  <conditionalFormatting sqref="K68">
    <cfRule type="cellIs" dxfId="18" priority="71" stopIfTrue="1" operator="lessThan">
      <formula>3</formula>
    </cfRule>
  </conditionalFormatting>
  <conditionalFormatting sqref="K72">
    <cfRule type="cellIs" dxfId="17" priority="70" stopIfTrue="1" operator="lessThan">
      <formula>3</formula>
    </cfRule>
  </conditionalFormatting>
  <conditionalFormatting sqref="L72">
    <cfRule type="cellIs" dxfId="16" priority="175" stopIfTrue="1" operator="notEqual">
      <formula>M72+N72+O72</formula>
    </cfRule>
  </conditionalFormatting>
  <conditionalFormatting sqref="K73">
    <cfRule type="cellIs" dxfId="15" priority="69" stopIfTrue="1" operator="lessThan">
      <formula>3</formula>
    </cfRule>
  </conditionalFormatting>
  <conditionalFormatting sqref="L73">
    <cfRule type="cellIs" dxfId="14" priority="174" stopIfTrue="1" operator="notEqual">
      <formula>M73+N73+O73</formula>
    </cfRule>
  </conditionalFormatting>
  <conditionalFormatting sqref="K74">
    <cfRule type="cellIs" dxfId="13" priority="68" stopIfTrue="1" operator="lessThan">
      <formula>3</formula>
    </cfRule>
  </conditionalFormatting>
  <conditionalFormatting sqref="L74">
    <cfRule type="cellIs" dxfId="12" priority="173" stopIfTrue="1" operator="notEqual">
      <formula>M74+N74+O74</formula>
    </cfRule>
  </conditionalFormatting>
  <conditionalFormatting sqref="K75">
    <cfRule type="cellIs" dxfId="11" priority="67" stopIfTrue="1" operator="lessThan">
      <formula>3</formula>
    </cfRule>
  </conditionalFormatting>
  <conditionalFormatting sqref="L75">
    <cfRule type="cellIs" dxfId="10" priority="172" stopIfTrue="1" operator="notEqual">
      <formula>M75+N75+O75</formula>
    </cfRule>
  </conditionalFormatting>
  <conditionalFormatting sqref="K76">
    <cfRule type="cellIs" dxfId="9" priority="66" stopIfTrue="1" operator="lessThan">
      <formula>3</formula>
    </cfRule>
  </conditionalFormatting>
  <conditionalFormatting sqref="L76">
    <cfRule type="cellIs" dxfId="8" priority="171" stopIfTrue="1" operator="notEqual">
      <formula>M76+N76+O76</formula>
    </cfRule>
  </conditionalFormatting>
  <conditionalFormatting sqref="K79">
    <cfRule type="cellIs" dxfId="7" priority="50" stopIfTrue="1" operator="lessThan">
      <formula>60</formula>
    </cfRule>
  </conditionalFormatting>
  <conditionalFormatting sqref="J81">
    <cfRule type="cellIs" dxfId="6" priority="368" stopIfTrue="1" operator="notEqual">
      <formula>7200</formula>
    </cfRule>
  </conditionalFormatting>
  <conditionalFormatting sqref="K81">
    <cfRule type="cellIs" dxfId="5" priority="369" stopIfTrue="1" operator="notEqual">
      <formula>240</formula>
    </cfRule>
  </conditionalFormatting>
  <conditionalFormatting sqref="Q81:X81">
    <cfRule type="cellIs" dxfId="4" priority="372" stopIfTrue="1" operator="notEqual">
      <formula>30</formula>
    </cfRule>
  </conditionalFormatting>
  <conditionalFormatting sqref="Q87:X87">
    <cfRule type="cellIs" dxfId="3" priority="49" stopIfTrue="1" operator="greaterThan">
      <formula>8</formula>
    </cfRule>
  </conditionalFormatting>
  <conditionalFormatting sqref="L24:L26">
    <cfRule type="cellIs" dxfId="2" priority="12" stopIfTrue="1" operator="notEqual">
      <formula>M24+N24+O24</formula>
    </cfRule>
  </conditionalFormatting>
  <conditionalFormatting sqref="L53:L54">
    <cfRule type="cellIs" dxfId="1" priority="193" stopIfTrue="1" operator="notEqual">
      <formula>M53+N53+O53</formula>
    </cfRule>
  </conditionalFormatting>
  <conditionalFormatting sqref="L64:L68">
    <cfRule type="cellIs" dxfId="0" priority="27" stopIfTrue="1" operator="notEqual">
      <formula>M64+N64+O64</formula>
    </cfRule>
  </conditionalFormatting>
  <printOptions horizontalCentered="1"/>
  <pageMargins left="0.39370078740157499" right="0.39370078740157499" top="3.7401574803149602" bottom="0.39370078740157499" header="0.511811023622047" footer="0.511811023622047"/>
  <pageSetup paperSize="9" scale="45" fitToHeight="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2:AI42"/>
  <sheetViews>
    <sheetView zoomScale="55" zoomScaleNormal="55" workbookViewId="0">
      <selection activeCell="L49" sqref="L49"/>
    </sheetView>
  </sheetViews>
  <sheetFormatPr defaultColWidth="8.88671875" defaultRowHeight="13.2" x14ac:dyDescent="0.25"/>
  <cols>
    <col min="1" max="21" width="8.6640625" style="6" customWidth="1"/>
    <col min="22" max="16384" width="8.88671875" style="6"/>
  </cols>
  <sheetData>
    <row r="2" spans="1:35" s="1" customFormat="1" ht="19.95" customHeight="1" x14ac:dyDescent="0.3">
      <c r="A2" s="434" t="s">
        <v>187</v>
      </c>
      <c r="B2" s="434"/>
      <c r="C2" s="434"/>
      <c r="D2" s="7"/>
      <c r="E2" s="8"/>
      <c r="F2" s="8"/>
      <c r="G2" s="8"/>
      <c r="H2" s="9"/>
      <c r="I2" s="32"/>
      <c r="J2" s="32"/>
      <c r="K2" s="33"/>
      <c r="L2" s="34"/>
      <c r="M2" s="434" t="s">
        <v>188</v>
      </c>
      <c r="N2" s="434"/>
      <c r="O2" s="434"/>
      <c r="P2" s="434"/>
      <c r="Q2" s="32"/>
      <c r="R2" s="32"/>
      <c r="S2" s="32"/>
      <c r="T2" s="32"/>
      <c r="U2" s="32"/>
    </row>
    <row r="3" spans="1:35" s="1" customFormat="1" ht="16.5" customHeight="1" x14ac:dyDescent="0.3">
      <c r="A3" s="394" t="s">
        <v>189</v>
      </c>
      <c r="B3" s="371" t="s">
        <v>190</v>
      </c>
      <c r="C3" s="371"/>
      <c r="D3" s="371"/>
      <c r="E3" s="371"/>
      <c r="F3" s="371"/>
      <c r="G3" s="371"/>
      <c r="H3" s="396" t="s">
        <v>191</v>
      </c>
      <c r="I3" s="371" t="s">
        <v>192</v>
      </c>
      <c r="J3" s="371"/>
      <c r="K3" s="435"/>
      <c r="L3" s="34"/>
      <c r="M3" s="373" t="s">
        <v>193</v>
      </c>
      <c r="N3" s="374"/>
      <c r="O3" s="377" t="s">
        <v>194</v>
      </c>
      <c r="P3" s="378"/>
      <c r="Q3" s="378"/>
      <c r="R3" s="378"/>
      <c r="S3" s="378"/>
      <c r="T3" s="379"/>
      <c r="U3" s="398" t="s">
        <v>191</v>
      </c>
    </row>
    <row r="4" spans="1:35" s="1" customFormat="1" ht="16.5" customHeight="1" x14ac:dyDescent="0.3">
      <c r="A4" s="395"/>
      <c r="B4" s="372"/>
      <c r="C4" s="372"/>
      <c r="D4" s="372"/>
      <c r="E4" s="372"/>
      <c r="F4" s="372"/>
      <c r="G4" s="372"/>
      <c r="H4" s="397"/>
      <c r="I4" s="372" t="s">
        <v>195</v>
      </c>
      <c r="J4" s="386" t="s">
        <v>196</v>
      </c>
      <c r="K4" s="387"/>
      <c r="L4" s="34"/>
      <c r="M4" s="375"/>
      <c r="N4" s="376"/>
      <c r="O4" s="380"/>
      <c r="P4" s="381"/>
      <c r="Q4" s="381"/>
      <c r="R4" s="381"/>
      <c r="S4" s="381"/>
      <c r="T4" s="382"/>
      <c r="U4" s="399"/>
    </row>
    <row r="5" spans="1:35" s="1" customFormat="1" ht="3.75" customHeight="1" x14ac:dyDescent="0.3">
      <c r="A5" s="395"/>
      <c r="B5" s="372"/>
      <c r="C5" s="372"/>
      <c r="D5" s="372"/>
      <c r="E5" s="372"/>
      <c r="F5" s="372"/>
      <c r="G5" s="372"/>
      <c r="H5" s="397"/>
      <c r="I5" s="372"/>
      <c r="J5" s="386"/>
      <c r="K5" s="387"/>
      <c r="L5" s="34"/>
      <c r="M5" s="375"/>
      <c r="N5" s="376"/>
      <c r="O5" s="383"/>
      <c r="P5" s="384"/>
      <c r="Q5" s="384"/>
      <c r="R5" s="384"/>
      <c r="S5" s="384"/>
      <c r="T5" s="385"/>
      <c r="U5" s="400"/>
    </row>
    <row r="6" spans="1:35" s="1" customFormat="1" ht="30" customHeight="1" x14ac:dyDescent="0.3">
      <c r="A6" s="10" t="str">
        <f>ЗМІСТ!A53</f>
        <v>ОК. 32</v>
      </c>
      <c r="B6" s="426" t="str">
        <f>ЗМІСТ!B53</f>
        <v>Навчальна практика</v>
      </c>
      <c r="C6" s="426"/>
      <c r="D6" s="426"/>
      <c r="E6" s="426"/>
      <c r="F6" s="426"/>
      <c r="G6" s="426"/>
      <c r="H6" s="11" t="s">
        <v>197</v>
      </c>
      <c r="I6" s="13">
        <v>10</v>
      </c>
      <c r="J6" s="436"/>
      <c r="K6" s="437"/>
      <c r="L6" s="34"/>
      <c r="M6" s="388" t="s">
        <v>198</v>
      </c>
      <c r="N6" s="389"/>
      <c r="O6" s="403" t="s">
        <v>199</v>
      </c>
      <c r="P6" s="404"/>
      <c r="Q6" s="404"/>
      <c r="R6" s="404"/>
      <c r="S6" s="404"/>
      <c r="T6" s="405"/>
      <c r="U6" s="401">
        <v>8</v>
      </c>
    </row>
    <row r="7" spans="1:35" s="1" customFormat="1" ht="30" customHeight="1" x14ac:dyDescent="0.3">
      <c r="A7" s="10" t="str">
        <f>ЗМІСТ!A54</f>
        <v>ОК. 33</v>
      </c>
      <c r="B7" s="426" t="str">
        <f>ЗМІСТ!B54</f>
        <v>Виробнича практика</v>
      </c>
      <c r="C7" s="426"/>
      <c r="D7" s="426"/>
      <c r="E7" s="426"/>
      <c r="F7" s="426"/>
      <c r="G7" s="426"/>
      <c r="H7" s="11" t="s">
        <v>200</v>
      </c>
      <c r="I7" s="13">
        <v>19</v>
      </c>
      <c r="J7" s="427"/>
      <c r="K7" s="428"/>
      <c r="L7" s="35"/>
      <c r="M7" s="390"/>
      <c r="N7" s="391"/>
      <c r="O7" s="406"/>
      <c r="P7" s="407"/>
      <c r="Q7" s="407"/>
      <c r="R7" s="407"/>
      <c r="S7" s="407"/>
      <c r="T7" s="408"/>
      <c r="U7" s="402"/>
    </row>
    <row r="8" spans="1:35" ht="6" customHeight="1" x14ac:dyDescent="0.25"/>
    <row r="9" spans="1:35" hidden="1" x14ac:dyDescent="0.25"/>
    <row r="10" spans="1:35" ht="19.95" customHeight="1" x14ac:dyDescent="0.25">
      <c r="A10" s="429" t="s">
        <v>201</v>
      </c>
      <c r="B10" s="429"/>
      <c r="C10" s="429"/>
      <c r="D10" s="429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</row>
    <row r="11" spans="1:35" ht="19.5" customHeight="1" x14ac:dyDescent="0.25">
      <c r="A11" s="430" t="s">
        <v>202</v>
      </c>
      <c r="B11" s="431"/>
      <c r="C11" s="431"/>
      <c r="D11" s="431"/>
      <c r="E11" s="431"/>
      <c r="F11" s="431"/>
      <c r="G11" s="431"/>
      <c r="H11" s="431"/>
      <c r="I11" s="36" t="s">
        <v>203</v>
      </c>
      <c r="J11" s="36" t="s">
        <v>204</v>
      </c>
      <c r="K11" s="36" t="s">
        <v>205</v>
      </c>
      <c r="L11" s="36" t="s">
        <v>206</v>
      </c>
      <c r="M11" s="36" t="s">
        <v>207</v>
      </c>
      <c r="N11" s="36" t="s">
        <v>208</v>
      </c>
      <c r="O11" s="36" t="s">
        <v>209</v>
      </c>
      <c r="P11" s="36" t="s">
        <v>210</v>
      </c>
      <c r="Q11" s="432" t="s">
        <v>211</v>
      </c>
      <c r="R11" s="432"/>
      <c r="S11" s="432"/>
      <c r="T11" s="432"/>
      <c r="U11" s="433"/>
    </row>
    <row r="12" spans="1:35" ht="18" customHeight="1" x14ac:dyDescent="0.25">
      <c r="A12" s="409" t="s">
        <v>212</v>
      </c>
      <c r="B12" s="410"/>
      <c r="C12" s="410"/>
      <c r="D12" s="410"/>
      <c r="E12" s="410"/>
      <c r="F12" s="410"/>
      <c r="G12" s="410"/>
      <c r="H12" s="410"/>
      <c r="I12" s="37">
        <f>ЗМІСТ!Q6</f>
        <v>15</v>
      </c>
      <c r="J12" s="37">
        <f>ЗМІСТ!R6</f>
        <v>15</v>
      </c>
      <c r="K12" s="37">
        <f>ЗМІСТ!S6</f>
        <v>15</v>
      </c>
      <c r="L12" s="37">
        <f>ЗМІСТ!T6</f>
        <v>15</v>
      </c>
      <c r="M12" s="37">
        <f>ЗМІСТ!U6</f>
        <v>15</v>
      </c>
      <c r="N12" s="37">
        <f>ЗМІСТ!V6</f>
        <v>15</v>
      </c>
      <c r="O12" s="37">
        <f>ЗМІСТ!W6</f>
        <v>15</v>
      </c>
      <c r="P12" s="37">
        <f>ЗМІСТ!X6</f>
        <v>15</v>
      </c>
      <c r="Q12" s="424">
        <f>SUM(I12:P12)</f>
        <v>120</v>
      </c>
      <c r="R12" s="424"/>
      <c r="S12" s="424"/>
      <c r="T12" s="424"/>
      <c r="U12" s="425"/>
    </row>
    <row r="13" spans="1:35" ht="24.9" customHeight="1" x14ac:dyDescent="0.25">
      <c r="A13" s="409" t="s">
        <v>213</v>
      </c>
      <c r="B13" s="410"/>
      <c r="C13" s="410"/>
      <c r="D13" s="410"/>
      <c r="E13" s="410"/>
      <c r="F13" s="410"/>
      <c r="G13" s="410"/>
      <c r="H13" s="410"/>
      <c r="I13" s="37">
        <f>I12-ROUNDDOWN(SUM(ЗМІСТ!Q53:Q55)/1.5,0)</f>
        <v>15</v>
      </c>
      <c r="J13" s="37">
        <f>J12-ROUNDDOWN(SUM(ЗМІСТ!R53:R55)/1.5,0)</f>
        <v>15</v>
      </c>
      <c r="K13" s="37">
        <f>K12-ROUNDDOWN(SUM(ЗМІСТ!S53:S54)/1.5,0)</f>
        <v>14</v>
      </c>
      <c r="L13" s="37">
        <v>14</v>
      </c>
      <c r="M13" s="37">
        <f>M12-ROUNDDOWN(SUM(ЗМІСТ!U53:U54)/1.5,0)</f>
        <v>9</v>
      </c>
      <c r="N13" s="37">
        <f>N12-ROUNDDOWN(SUM(ЗМІСТ!V53:V54)/1.5,0)</f>
        <v>9</v>
      </c>
      <c r="O13" s="37">
        <v>7</v>
      </c>
      <c r="P13" s="37">
        <v>9</v>
      </c>
      <c r="Q13" s="424">
        <f>SUM(I13:P13)</f>
        <v>92</v>
      </c>
      <c r="R13" s="424"/>
      <c r="S13" s="424"/>
      <c r="T13" s="424"/>
      <c r="U13" s="425"/>
    </row>
    <row r="14" spans="1:35" ht="24.9" customHeight="1" x14ac:dyDescent="0.25">
      <c r="A14" s="409" t="s">
        <v>214</v>
      </c>
      <c r="B14" s="410"/>
      <c r="C14" s="410"/>
      <c r="D14" s="410"/>
      <c r="E14" s="410"/>
      <c r="F14" s="410"/>
      <c r="G14" s="410"/>
      <c r="H14" s="410"/>
      <c r="I14" s="11">
        <f>10*(30-SUM(ЗМІСТ!Q53:Q55)-SUM(ЗМІСТ!Q47:Q49))</f>
        <v>300</v>
      </c>
      <c r="J14" s="11">
        <f>10*(30-SUM(ЗМІСТ!R53:R55)-SUM(ЗМІСТ!R47:R49))</f>
        <v>300</v>
      </c>
      <c r="K14" s="11">
        <f>10*(30-SUM(ЗМІСТ!S53:S54)-SUM(ЗМІСТ!S47:S49))</f>
        <v>280</v>
      </c>
      <c r="L14" s="11">
        <f>10*(30-SUM(ЗМІСТ!T53:T54)-SUM(ЗМІСТ!T47:T49))</f>
        <v>260</v>
      </c>
      <c r="M14" s="11">
        <f>10*(30-SUM(ЗМІСТ!U53:U54)-SUM(ЗМІСТ!U47:U49))</f>
        <v>190</v>
      </c>
      <c r="N14" s="11">
        <f>10*(30-SUM(ЗМІСТ!V53:V54)-SUM(ЗМІСТ!V47:V49))</f>
        <v>200</v>
      </c>
      <c r="O14" s="11">
        <v>170</v>
      </c>
      <c r="P14" s="11">
        <f>10*(30-SUM(ЗМІСТ!X53:X54)-SUM(ЗМІСТ!X47:X49))</f>
        <v>210</v>
      </c>
      <c r="Q14" s="424">
        <v>1678</v>
      </c>
      <c r="R14" s="424"/>
      <c r="S14" s="424"/>
      <c r="T14" s="424"/>
      <c r="U14" s="425"/>
    </row>
    <row r="15" spans="1:35" ht="24.9" customHeight="1" x14ac:dyDescent="0.25">
      <c r="A15" s="409" t="s">
        <v>215</v>
      </c>
      <c r="B15" s="410"/>
      <c r="C15" s="410"/>
      <c r="D15" s="410"/>
      <c r="E15" s="410"/>
      <c r="F15" s="410"/>
      <c r="G15" s="410"/>
      <c r="H15" s="410"/>
      <c r="I15" s="38">
        <f>I14/I13</f>
        <v>20</v>
      </c>
      <c r="J15" s="38">
        <f t="shared" ref="J15:P15" si="0">J14/J13</f>
        <v>20</v>
      </c>
      <c r="K15" s="38">
        <f t="shared" si="0"/>
        <v>20</v>
      </c>
      <c r="L15" s="38">
        <f t="shared" si="0"/>
        <v>18.571428571428573</v>
      </c>
      <c r="M15" s="38">
        <f t="shared" si="0"/>
        <v>21.111111111111111</v>
      </c>
      <c r="N15" s="38">
        <f t="shared" si="0"/>
        <v>22.222222222222221</v>
      </c>
      <c r="O15" s="38">
        <f t="shared" si="0"/>
        <v>24.285714285714285</v>
      </c>
      <c r="P15" s="38">
        <f t="shared" si="0"/>
        <v>23.333333333333332</v>
      </c>
      <c r="Q15" s="411"/>
      <c r="R15" s="411"/>
      <c r="S15" s="411"/>
      <c r="T15" s="411"/>
      <c r="U15" s="412"/>
    </row>
    <row r="16" spans="1:35" ht="21" customHeight="1" x14ac:dyDescent="0.25">
      <c r="A16" s="420" t="s">
        <v>216</v>
      </c>
      <c r="B16" s="421"/>
      <c r="C16" s="421"/>
      <c r="D16" s="421"/>
      <c r="E16" s="421"/>
      <c r="F16" s="421"/>
      <c r="G16" s="421"/>
      <c r="H16" s="421"/>
      <c r="I16" s="38">
        <f>ЗМІСТ!Q81</f>
        <v>0</v>
      </c>
      <c r="J16" s="38">
        <f>ЗМІСТ!R81</f>
        <v>0</v>
      </c>
      <c r="K16" s="38">
        <f>ЗМІСТ!S81</f>
        <v>30</v>
      </c>
      <c r="L16" s="38">
        <f>ЗМІСТ!T81</f>
        <v>30</v>
      </c>
      <c r="M16" s="38">
        <f>ЗМІСТ!U81</f>
        <v>30</v>
      </c>
      <c r="N16" s="38">
        <f>ЗМІСТ!V81</f>
        <v>30</v>
      </c>
      <c r="O16" s="38">
        <f>ЗМІСТ!W81</f>
        <v>30</v>
      </c>
      <c r="P16" s="38">
        <f>ЗМІСТ!X81</f>
        <v>30</v>
      </c>
      <c r="Q16" s="422">
        <f>SUM(I16:P16)</f>
        <v>180</v>
      </c>
      <c r="R16" s="422"/>
      <c r="S16" s="422"/>
      <c r="T16" s="422"/>
      <c r="U16" s="423"/>
      <c r="AI16" s="6" t="s">
        <v>186</v>
      </c>
    </row>
    <row r="17" spans="1:21" ht="18" customHeight="1" x14ac:dyDescent="0.25">
      <c r="A17" s="409" t="s">
        <v>217</v>
      </c>
      <c r="B17" s="410"/>
      <c r="C17" s="410"/>
      <c r="D17" s="410"/>
      <c r="E17" s="410"/>
      <c r="F17" s="410"/>
      <c r="G17" s="410"/>
      <c r="H17" s="410"/>
      <c r="I17" s="39">
        <f>ЗМІСТ!Q83</f>
        <v>0</v>
      </c>
      <c r="J17" s="39">
        <f>ЗМІСТ!R83</f>
        <v>0</v>
      </c>
      <c r="K17" s="39">
        <f>ЗМІСТ!S83</f>
        <v>2</v>
      </c>
      <c r="L17" s="39">
        <f>ЗМІСТ!T83</f>
        <v>1</v>
      </c>
      <c r="M17" s="39">
        <f>ЗМІСТ!U83</f>
        <v>1</v>
      </c>
      <c r="N17" s="39">
        <f>ЗМІСТ!V83</f>
        <v>2</v>
      </c>
      <c r="O17" s="39">
        <f>ЗМІСТ!W83</f>
        <v>2</v>
      </c>
      <c r="P17" s="39">
        <f>ЗМІСТ!X83</f>
        <v>1</v>
      </c>
      <c r="Q17" s="411">
        <f>SUM(I17:P17)</f>
        <v>9</v>
      </c>
      <c r="R17" s="411"/>
      <c r="S17" s="411"/>
      <c r="T17" s="411"/>
      <c r="U17" s="412"/>
    </row>
    <row r="18" spans="1:21" ht="19.5" customHeight="1" x14ac:dyDescent="0.25">
      <c r="A18" s="409" t="s">
        <v>218</v>
      </c>
      <c r="B18" s="410"/>
      <c r="C18" s="410"/>
      <c r="D18" s="410"/>
      <c r="E18" s="410"/>
      <c r="F18" s="410"/>
      <c r="G18" s="410"/>
      <c r="H18" s="410"/>
      <c r="I18" s="39">
        <f>ЗМІСТ!Q84</f>
        <v>0</v>
      </c>
      <c r="J18" s="39">
        <f>ЗМІСТ!R84</f>
        <v>0</v>
      </c>
      <c r="K18" s="39">
        <f>ЗМІСТ!S84</f>
        <v>5</v>
      </c>
      <c r="L18" s="39">
        <f>ЗМІСТ!T84</f>
        <v>6</v>
      </c>
      <c r="M18" s="39">
        <f>ЗМІСТ!U84</f>
        <v>4</v>
      </c>
      <c r="N18" s="39">
        <f>ЗМІСТ!V84</f>
        <v>6</v>
      </c>
      <c r="O18" s="39">
        <f>ЗМІСТ!W84</f>
        <v>3</v>
      </c>
      <c r="P18" s="39">
        <f>ЗМІСТ!X84</f>
        <v>5</v>
      </c>
      <c r="Q18" s="411">
        <f>SUM(I18:P18)</f>
        <v>29</v>
      </c>
      <c r="R18" s="411"/>
      <c r="S18" s="411"/>
      <c r="T18" s="411"/>
      <c r="U18" s="412"/>
    </row>
    <row r="19" spans="1:21" ht="18" customHeight="1" x14ac:dyDescent="0.25">
      <c r="A19" s="413" t="s">
        <v>219</v>
      </c>
      <c r="B19" s="414"/>
      <c r="C19" s="414"/>
      <c r="D19" s="414"/>
      <c r="E19" s="414"/>
      <c r="F19" s="414"/>
      <c r="G19" s="414"/>
      <c r="H19" s="415"/>
      <c r="I19" s="40">
        <f>ЗМІСТ!Q85</f>
        <v>0</v>
      </c>
      <c r="J19" s="40">
        <f>ЗМІСТ!R85</f>
        <v>0</v>
      </c>
      <c r="K19" s="40">
        <f>ЗМІСТ!S85</f>
        <v>0</v>
      </c>
      <c r="L19" s="40">
        <f>ЗМІСТ!T85</f>
        <v>0</v>
      </c>
      <c r="M19" s="40">
        <f>ЗМІСТ!U85</f>
        <v>1</v>
      </c>
      <c r="N19" s="40">
        <f>ЗМІСТ!V85</f>
        <v>0</v>
      </c>
      <c r="O19" s="40">
        <f>ЗМІСТ!W85</f>
        <v>1</v>
      </c>
      <c r="P19" s="40">
        <f>ЗМІСТ!X85</f>
        <v>0</v>
      </c>
      <c r="Q19" s="411">
        <f>SUM(I19:P19)</f>
        <v>2</v>
      </c>
      <c r="R19" s="411"/>
      <c r="S19" s="411"/>
      <c r="T19" s="411"/>
      <c r="U19" s="412"/>
    </row>
    <row r="20" spans="1:21" ht="17.25" customHeight="1" x14ac:dyDescent="0.25">
      <c r="A20" s="416" t="s">
        <v>220</v>
      </c>
      <c r="B20" s="417"/>
      <c r="C20" s="417"/>
      <c r="D20" s="417"/>
      <c r="E20" s="417"/>
      <c r="F20" s="417"/>
      <c r="G20" s="417"/>
      <c r="H20" s="417"/>
      <c r="I20" s="41">
        <f>ЗМІСТ!Q86</f>
        <v>0</v>
      </c>
      <c r="J20" s="41">
        <v>1</v>
      </c>
      <c r="K20" s="41">
        <f>ЗМІСТ!S86</f>
        <v>1</v>
      </c>
      <c r="L20" s="41">
        <v>1</v>
      </c>
      <c r="M20" s="41">
        <v>1</v>
      </c>
      <c r="N20" s="41">
        <v>1</v>
      </c>
      <c r="O20" s="41">
        <v>1</v>
      </c>
      <c r="P20" s="41">
        <f>ЗМІСТ!X86</f>
        <v>1</v>
      </c>
      <c r="Q20" s="418">
        <f>SUM(I20:P20)</f>
        <v>7</v>
      </c>
      <c r="R20" s="418"/>
      <c r="S20" s="418"/>
      <c r="T20" s="418"/>
      <c r="U20" s="419"/>
    </row>
    <row r="21" spans="1:21" ht="6.75" customHeight="1" x14ac:dyDescent="0.25"/>
    <row r="22" spans="1:21" ht="15" hidden="1" customHeight="1" x14ac:dyDescent="0.25"/>
    <row r="23" spans="1:21" s="1" customFormat="1" ht="39.75" customHeight="1" x14ac:dyDescent="0.3">
      <c r="A23" s="392" t="s">
        <v>221</v>
      </c>
      <c r="B23" s="392"/>
      <c r="C23" s="392"/>
      <c r="D23" s="392"/>
      <c r="E23" s="392"/>
      <c r="F23" s="392"/>
      <c r="G23" s="392"/>
      <c r="H23" s="392"/>
      <c r="I23" s="392"/>
      <c r="J23" s="392"/>
      <c r="K23" s="392"/>
      <c r="L23" s="392"/>
      <c r="M23" s="392"/>
      <c r="N23" s="392"/>
      <c r="O23" s="392"/>
      <c r="P23" s="392"/>
      <c r="Q23" s="392"/>
      <c r="R23" s="392"/>
      <c r="S23" s="392"/>
      <c r="T23" s="392"/>
      <c r="U23" s="392"/>
    </row>
    <row r="24" spans="1:21" s="2" customFormat="1" ht="5.25" hidden="1" customHeight="1" x14ac:dyDescent="0.3">
      <c r="A24" s="14"/>
      <c r="B24" s="15"/>
      <c r="C24" s="16"/>
      <c r="D24" s="17"/>
      <c r="E24" s="18"/>
      <c r="F24" s="18"/>
      <c r="G24" s="18"/>
      <c r="H24" s="19"/>
      <c r="I24" s="42"/>
      <c r="J24" s="42"/>
      <c r="K24" s="18"/>
      <c r="L24" s="18"/>
      <c r="M24" s="18"/>
      <c r="N24" s="18"/>
      <c r="O24" s="18"/>
      <c r="P24" s="18"/>
      <c r="Q24" s="42"/>
      <c r="R24" s="42"/>
      <c r="S24" s="42"/>
      <c r="T24" s="42"/>
      <c r="U24" s="42"/>
    </row>
    <row r="25" spans="1:21" s="3" customFormat="1" ht="18" x14ac:dyDescent="0.35">
      <c r="A25" s="20" t="s">
        <v>222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393" t="s">
        <v>223</v>
      </c>
      <c r="N25" s="393"/>
      <c r="O25" s="393"/>
      <c r="P25" s="393"/>
      <c r="Q25" s="393"/>
      <c r="R25" s="393"/>
      <c r="S25" s="393"/>
      <c r="T25" s="393"/>
      <c r="U25" s="393"/>
    </row>
    <row r="26" spans="1:21" s="3" customFormat="1" ht="24.75" customHeight="1" x14ac:dyDescent="0.35">
      <c r="A26" s="22" t="s">
        <v>224</v>
      </c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393" t="s">
        <v>225</v>
      </c>
      <c r="N26" s="393"/>
      <c r="O26" s="393"/>
      <c r="P26" s="393"/>
      <c r="Q26" s="393"/>
      <c r="R26" s="393"/>
      <c r="S26" s="393"/>
      <c r="T26" s="393"/>
      <c r="U26" s="393"/>
    </row>
    <row r="27" spans="1:21" s="4" customFormat="1" ht="12.75" customHeight="1" x14ac:dyDescent="0.35">
      <c r="A27" s="22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</row>
    <row r="28" spans="1:21" s="3" customFormat="1" ht="14.25" customHeight="1" x14ac:dyDescent="0.35">
      <c r="A28" s="23" t="s">
        <v>226</v>
      </c>
      <c r="B28" s="23"/>
      <c r="C28" s="23"/>
      <c r="D28" s="23"/>
      <c r="E28" s="24" t="s">
        <v>227</v>
      </c>
      <c r="F28" s="25"/>
      <c r="G28" s="25"/>
      <c r="H28" s="26"/>
      <c r="I28" s="26"/>
      <c r="J28" s="26"/>
      <c r="K28" s="26"/>
      <c r="L28" s="26"/>
      <c r="M28" s="393" t="s">
        <v>228</v>
      </c>
      <c r="N28" s="393"/>
      <c r="O28" s="393"/>
      <c r="P28" s="393"/>
      <c r="Q28" s="393"/>
      <c r="R28" s="393"/>
      <c r="S28" s="393"/>
      <c r="T28" s="393"/>
      <c r="U28" s="393"/>
    </row>
    <row r="29" spans="1:21" s="5" customFormat="1" ht="13.5" customHeight="1" x14ac:dyDescent="0.35">
      <c r="A29" s="21"/>
      <c r="B29" s="21"/>
      <c r="C29" s="27"/>
      <c r="D29" s="27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</row>
    <row r="30" spans="1:21" s="5" customFormat="1" ht="19.5" customHeight="1" x14ac:dyDescent="0.35">
      <c r="A30" s="28" t="s">
        <v>229</v>
      </c>
      <c r="B30" s="28"/>
      <c r="C30" s="28"/>
      <c r="D30" s="28"/>
      <c r="E30" s="29"/>
      <c r="F30" s="30" t="s">
        <v>230</v>
      </c>
      <c r="G30" s="30"/>
      <c r="H30" s="31"/>
      <c r="I30" s="31"/>
      <c r="J30" s="26"/>
      <c r="K30" s="26"/>
      <c r="L30" s="28" t="s">
        <v>231</v>
      </c>
      <c r="M30" s="21"/>
      <c r="N30" s="28"/>
      <c r="O30" s="28"/>
      <c r="P30" s="28"/>
      <c r="Q30" s="28"/>
      <c r="R30" s="28"/>
      <c r="T30" s="43"/>
      <c r="U30" s="28"/>
    </row>
    <row r="31" spans="1:21" ht="8.25" customHeight="1" x14ac:dyDescent="0.25"/>
    <row r="32" spans="1:21" ht="9" hidden="1" customHeight="1" x14ac:dyDescent="0.25">
      <c r="A32" s="369" t="s">
        <v>232</v>
      </c>
      <c r="B32" s="370"/>
      <c r="C32" s="370"/>
      <c r="D32" s="370"/>
      <c r="E32" s="370"/>
      <c r="F32" s="370"/>
      <c r="G32" s="370"/>
      <c r="H32" s="370"/>
      <c r="I32" s="370"/>
      <c r="J32" s="370"/>
      <c r="K32" s="370"/>
      <c r="L32" s="370"/>
      <c r="M32" s="370"/>
      <c r="N32" s="370"/>
      <c r="O32" s="370"/>
      <c r="P32" s="370"/>
      <c r="Q32" s="370"/>
      <c r="R32" s="370"/>
      <c r="S32" s="370"/>
      <c r="T32" s="370"/>
      <c r="U32" s="370"/>
    </row>
    <row r="33" spans="1:21" hidden="1" x14ac:dyDescent="0.25">
      <c r="A33" s="370"/>
      <c r="B33" s="370"/>
      <c r="C33" s="370"/>
      <c r="D33" s="370"/>
      <c r="E33" s="370"/>
      <c r="F33" s="370"/>
      <c r="G33" s="370"/>
      <c r="H33" s="370"/>
      <c r="I33" s="370"/>
      <c r="J33" s="370"/>
      <c r="K33" s="370"/>
      <c r="L33" s="370"/>
      <c r="M33" s="370"/>
      <c r="N33" s="370"/>
      <c r="O33" s="370"/>
      <c r="P33" s="370"/>
      <c r="Q33" s="370"/>
      <c r="R33" s="370"/>
      <c r="S33" s="370"/>
      <c r="T33" s="370"/>
      <c r="U33" s="370"/>
    </row>
    <row r="34" spans="1:21" hidden="1" x14ac:dyDescent="0.25">
      <c r="A34" s="370"/>
      <c r="B34" s="370"/>
      <c r="C34" s="370"/>
      <c r="D34" s="370"/>
      <c r="E34" s="370"/>
      <c r="F34" s="370"/>
      <c r="G34" s="370"/>
      <c r="H34" s="370"/>
      <c r="I34" s="370"/>
      <c r="J34" s="370"/>
      <c r="K34" s="370"/>
      <c r="L34" s="370"/>
      <c r="M34" s="370"/>
      <c r="N34" s="370"/>
      <c r="O34" s="370"/>
      <c r="P34" s="370"/>
      <c r="Q34" s="370"/>
      <c r="R34" s="370"/>
      <c r="S34" s="370"/>
      <c r="T34" s="370"/>
      <c r="U34" s="370"/>
    </row>
    <row r="35" spans="1:21" hidden="1" x14ac:dyDescent="0.25">
      <c r="A35" s="370"/>
      <c r="B35" s="370"/>
      <c r="C35" s="370"/>
      <c r="D35" s="370"/>
      <c r="E35" s="370"/>
      <c r="F35" s="370"/>
      <c r="G35" s="370"/>
      <c r="H35" s="370"/>
      <c r="I35" s="370"/>
      <c r="J35" s="370"/>
      <c r="K35" s="370"/>
      <c r="L35" s="370"/>
      <c r="M35" s="370"/>
      <c r="N35" s="370"/>
      <c r="O35" s="370"/>
      <c r="P35" s="370"/>
      <c r="Q35" s="370"/>
      <c r="R35" s="370"/>
      <c r="S35" s="370"/>
      <c r="T35" s="370"/>
      <c r="U35" s="370"/>
    </row>
    <row r="36" spans="1:21" hidden="1" x14ac:dyDescent="0.25">
      <c r="A36" s="370"/>
      <c r="B36" s="370"/>
      <c r="C36" s="370"/>
      <c r="D36" s="370"/>
      <c r="E36" s="370"/>
      <c r="F36" s="370"/>
      <c r="G36" s="370"/>
      <c r="H36" s="370"/>
      <c r="I36" s="370"/>
      <c r="J36" s="370"/>
      <c r="K36" s="370"/>
      <c r="L36" s="370"/>
      <c r="M36" s="370"/>
      <c r="N36" s="370"/>
      <c r="O36" s="370"/>
      <c r="P36" s="370"/>
      <c r="Q36" s="370"/>
      <c r="R36" s="370"/>
      <c r="S36" s="370"/>
      <c r="T36" s="370"/>
      <c r="U36" s="370"/>
    </row>
    <row r="37" spans="1:21" x14ac:dyDescent="0.25">
      <c r="A37" s="370"/>
      <c r="B37" s="370"/>
      <c r="C37" s="370"/>
      <c r="D37" s="370"/>
      <c r="E37" s="370"/>
      <c r="F37" s="370"/>
      <c r="G37" s="370"/>
      <c r="H37" s="370"/>
      <c r="I37" s="370"/>
      <c r="J37" s="370"/>
      <c r="K37" s="370"/>
      <c r="L37" s="370"/>
      <c r="M37" s="370"/>
      <c r="N37" s="370"/>
      <c r="O37" s="370"/>
      <c r="P37" s="370"/>
      <c r="Q37" s="370"/>
      <c r="R37" s="370"/>
      <c r="S37" s="370"/>
      <c r="T37" s="370"/>
      <c r="U37" s="370"/>
    </row>
    <row r="38" spans="1:21" x14ac:dyDescent="0.25">
      <c r="A38" s="370"/>
      <c r="B38" s="370"/>
      <c r="C38" s="370"/>
      <c r="D38" s="370"/>
      <c r="E38" s="370"/>
      <c r="F38" s="370"/>
      <c r="G38" s="370"/>
      <c r="H38" s="370"/>
      <c r="I38" s="370"/>
      <c r="J38" s="370"/>
      <c r="K38" s="370"/>
      <c r="L38" s="370"/>
      <c r="M38" s="370"/>
      <c r="N38" s="370"/>
      <c r="O38" s="370"/>
      <c r="P38" s="370"/>
      <c r="Q38" s="370"/>
      <c r="R38" s="370"/>
      <c r="S38" s="370"/>
      <c r="T38" s="370"/>
      <c r="U38" s="370"/>
    </row>
    <row r="39" spans="1:21" x14ac:dyDescent="0.25">
      <c r="A39" s="370"/>
      <c r="B39" s="370"/>
      <c r="C39" s="370"/>
      <c r="D39" s="370"/>
      <c r="E39" s="370"/>
      <c r="F39" s="370"/>
      <c r="G39" s="370"/>
      <c r="H39" s="370"/>
      <c r="I39" s="370"/>
      <c r="J39" s="370"/>
      <c r="K39" s="370"/>
      <c r="L39" s="370"/>
      <c r="M39" s="370"/>
      <c r="N39" s="370"/>
      <c r="O39" s="370"/>
      <c r="P39" s="370"/>
      <c r="Q39" s="370"/>
      <c r="R39" s="370"/>
      <c r="S39" s="370"/>
      <c r="T39" s="370"/>
      <c r="U39" s="370"/>
    </row>
    <row r="40" spans="1:21" x14ac:dyDescent="0.25">
      <c r="A40" s="370"/>
      <c r="B40" s="370"/>
      <c r="C40" s="370"/>
      <c r="D40" s="370"/>
      <c r="E40" s="370"/>
      <c r="F40" s="370"/>
      <c r="G40" s="370"/>
      <c r="H40" s="370"/>
      <c r="I40" s="370"/>
      <c r="J40" s="370"/>
      <c r="K40" s="370"/>
      <c r="L40" s="370"/>
      <c r="M40" s="370"/>
      <c r="N40" s="370"/>
      <c r="O40" s="370"/>
      <c r="P40" s="370"/>
      <c r="Q40" s="370"/>
      <c r="R40" s="370"/>
      <c r="S40" s="370"/>
      <c r="T40" s="370"/>
      <c r="U40" s="370"/>
    </row>
    <row r="41" spans="1:21" x14ac:dyDescent="0.25">
      <c r="A41" s="370"/>
      <c r="B41" s="370"/>
      <c r="C41" s="370"/>
      <c r="D41" s="370"/>
      <c r="E41" s="370"/>
      <c r="F41" s="370"/>
      <c r="G41" s="370"/>
      <c r="H41" s="370"/>
      <c r="I41" s="370"/>
      <c r="J41" s="370"/>
      <c r="K41" s="370"/>
      <c r="L41" s="370"/>
      <c r="M41" s="370"/>
      <c r="N41" s="370"/>
      <c r="O41" s="370"/>
      <c r="P41" s="370"/>
      <c r="Q41" s="370"/>
      <c r="R41" s="370"/>
      <c r="S41" s="370"/>
      <c r="T41" s="370"/>
      <c r="U41" s="370"/>
    </row>
    <row r="42" spans="1:21" x14ac:dyDescent="0.25">
      <c r="A42" s="370"/>
      <c r="B42" s="370"/>
      <c r="C42" s="370"/>
      <c r="D42" s="370"/>
      <c r="E42" s="370"/>
      <c r="F42" s="370"/>
      <c r="G42" s="370"/>
      <c r="H42" s="370"/>
      <c r="I42" s="370"/>
      <c r="J42" s="370"/>
      <c r="K42" s="370"/>
      <c r="L42" s="370"/>
      <c r="M42" s="370"/>
      <c r="N42" s="370"/>
      <c r="O42" s="370"/>
      <c r="P42" s="370"/>
      <c r="Q42" s="370"/>
      <c r="R42" s="370"/>
      <c r="S42" s="370"/>
      <c r="T42" s="370"/>
      <c r="U42" s="370"/>
    </row>
  </sheetData>
  <sheetProtection deleteRows="0"/>
  <mergeCells count="44">
    <mergeCell ref="A2:C2"/>
    <mergeCell ref="M2:P2"/>
    <mergeCell ref="I3:K3"/>
    <mergeCell ref="B6:G6"/>
    <mergeCell ref="J6:K6"/>
    <mergeCell ref="B7:G7"/>
    <mergeCell ref="J7:K7"/>
    <mergeCell ref="A10:D10"/>
    <mergeCell ref="A11:H11"/>
    <mergeCell ref="Q11:U11"/>
    <mergeCell ref="A12:H12"/>
    <mergeCell ref="Q12:U12"/>
    <mergeCell ref="A13:H13"/>
    <mergeCell ref="Q13:U13"/>
    <mergeCell ref="A14:H14"/>
    <mergeCell ref="Q14:U14"/>
    <mergeCell ref="A15:H15"/>
    <mergeCell ref="Q15:U15"/>
    <mergeCell ref="A16:H16"/>
    <mergeCell ref="Q16:U16"/>
    <mergeCell ref="A17:H17"/>
    <mergeCell ref="Q17:U17"/>
    <mergeCell ref="A18:H18"/>
    <mergeCell ref="Q18:U18"/>
    <mergeCell ref="A19:H19"/>
    <mergeCell ref="Q19:U19"/>
    <mergeCell ref="A20:H20"/>
    <mergeCell ref="Q20:U20"/>
    <mergeCell ref="A32:U42"/>
    <mergeCell ref="B3:G5"/>
    <mergeCell ref="M3:N5"/>
    <mergeCell ref="O3:T5"/>
    <mergeCell ref="J4:K5"/>
    <mergeCell ref="M6:N7"/>
    <mergeCell ref="A23:U23"/>
    <mergeCell ref="M25:U25"/>
    <mergeCell ref="M26:U26"/>
    <mergeCell ref="M28:U28"/>
    <mergeCell ref="A3:A5"/>
    <mergeCell ref="H3:H5"/>
    <mergeCell ref="I4:I5"/>
    <mergeCell ref="U3:U5"/>
    <mergeCell ref="U6:U7"/>
    <mergeCell ref="O6:T7"/>
  </mergeCells>
  <printOptions horizontalCentered="1"/>
  <pageMargins left="0.39370078740157499" right="0.39370078740157499" top="1.5748031496063" bottom="0.39370078740157499" header="0.511811023622047" footer="0.511811023622047"/>
  <pageSetup paperSize="9" scale="52" orientation="portrait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ГРАФІК</vt:lpstr>
      <vt:lpstr>ЗМІСТ</vt:lpstr>
      <vt:lpstr>3 частина</vt:lpstr>
      <vt:lpstr>ЗМІСТ!Область_печати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MMM</dc:creator>
  <cp:lastModifiedBy>ALLA</cp:lastModifiedBy>
  <cp:lastPrinted>2022-08-15T07:20:00Z</cp:lastPrinted>
  <dcterms:created xsi:type="dcterms:W3CDTF">2003-11-28T18:06:00Z</dcterms:created>
  <dcterms:modified xsi:type="dcterms:W3CDTF">2023-11-08T09:31:34Z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5D95CC2921414DA8A22DD37ABEBA138A_13</vt:lpwstr>
  </property>
  <property fmtid="{D5CDD505-2E9C-101B-9397-08002B2CF9AE}" pid="3" name="KSOProductBuildVer">
    <vt:lpwstr>1033-12.2.0.13215</vt:lpwstr>
  </property>
</Properties>
</file>