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U\НАВЧАЛЬНІ ПЛАНИ ДО 2023-2024\"/>
    </mc:Choice>
  </mc:AlternateContent>
  <xr:revisionPtr revIDLastSave="0" documentId="13_ncr:1_{D16E24D7-B834-4663-83D5-0CBB1D992FA2}" xr6:coauthVersionLast="45" xr6:coauthVersionMax="45" xr10:uidLastSave="{00000000-0000-0000-0000-000000000000}"/>
  <bookViews>
    <workbookView xWindow="11640" yWindow="-72" windowWidth="11544" windowHeight="12360" activeTab="1" xr2:uid="{00000000-000D-0000-FFFF-FFFF00000000}"/>
  </bookViews>
  <sheets>
    <sheet name="ГРАФІК" sheetId="48" r:id="rId1"/>
    <sheet name="ЗМІСТ" sheetId="46" r:id="rId2"/>
    <sheet name="3 частина" sheetId="51" r:id="rId3"/>
  </sheets>
  <definedNames>
    <definedName name="Z_791DB74A_D72A_4A24_8E5B_5C9CCB5308F6_.wvu.PrintArea" localSheetId="1" hidden="1">ЗМІСТ!$A$1:$X$85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ЗМІСТ!$A$1:$X$86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81029"/>
  <customWorkbookViews>
    <customWorkbookView name="Home - Личное представление" guid="{791DB74A-D72A-4A24-8E5B-5C9CCB5308F6}" mergeInterval="0" personalView="1" maximized="1" xWindow="1" yWindow="1" windowWidth="1024" windowHeight="538" activeSheetId="4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1" i="46" l="1"/>
  <c r="J41" i="46" s="1"/>
  <c r="P41" i="46" s="1"/>
  <c r="K40" i="46"/>
  <c r="J40" i="46" s="1"/>
  <c r="P40" i="46" s="1"/>
  <c r="BH19" i="48" l="1"/>
  <c r="K30" i="46"/>
  <c r="J30" i="46" s="1"/>
  <c r="K18" i="46"/>
  <c r="J18" i="46" s="1"/>
  <c r="P18" i="46" s="1"/>
  <c r="K17" i="46"/>
  <c r="J17" i="46" s="1"/>
  <c r="P17" i="46" s="1"/>
  <c r="K16" i="46"/>
  <c r="J16" i="46" s="1"/>
  <c r="P16" i="46" s="1"/>
  <c r="P25" i="46" l="1"/>
  <c r="P30" i="46"/>
  <c r="J33" i="46"/>
  <c r="J24" i="46" l="1"/>
  <c r="P24" i="46" s="1"/>
  <c r="Q55" i="46" l="1"/>
  <c r="R55" i="46"/>
  <c r="S55" i="46"/>
  <c r="T55" i="46"/>
  <c r="U55" i="46"/>
  <c r="V55" i="46"/>
  <c r="W55" i="46"/>
  <c r="X55" i="46"/>
  <c r="K53" i="46"/>
  <c r="L55" i="46"/>
  <c r="M55" i="46"/>
  <c r="N55" i="46"/>
  <c r="O55" i="46"/>
  <c r="K42" i="46" l="1"/>
  <c r="J42" i="46" s="1"/>
  <c r="B7" i="51"/>
  <c r="A7" i="51"/>
  <c r="K15" i="46"/>
  <c r="J15" i="46" s="1"/>
  <c r="P15" i="46" s="1"/>
  <c r="F80" i="46"/>
  <c r="X85" i="46"/>
  <c r="P20" i="51" s="1"/>
  <c r="W85" i="46"/>
  <c r="V85" i="46"/>
  <c r="U85" i="46"/>
  <c r="T85" i="46"/>
  <c r="K20" i="51"/>
  <c r="R85" i="46"/>
  <c r="Q85" i="46"/>
  <c r="I20" i="51" s="1"/>
  <c r="J53" i="46"/>
  <c r="P53" i="46" s="1"/>
  <c r="Q82" i="46"/>
  <c r="I17" i="51" s="1"/>
  <c r="J14" i="51"/>
  <c r="K14" i="51"/>
  <c r="L14" i="51"/>
  <c r="M14" i="51"/>
  <c r="N14" i="51"/>
  <c r="P14" i="51"/>
  <c r="I14" i="51"/>
  <c r="A6" i="51"/>
  <c r="J48" i="46"/>
  <c r="P48" i="46" s="1"/>
  <c r="K47" i="46"/>
  <c r="J47" i="46" s="1"/>
  <c r="K37" i="46"/>
  <c r="J37" i="46" s="1"/>
  <c r="P37" i="46" s="1"/>
  <c r="J36" i="46"/>
  <c r="P36" i="46" s="1"/>
  <c r="K35" i="46"/>
  <c r="J35" i="46" s="1"/>
  <c r="J34" i="46"/>
  <c r="K32" i="46"/>
  <c r="K31" i="46"/>
  <c r="J31" i="46" s="1"/>
  <c r="K29" i="46"/>
  <c r="K28" i="46"/>
  <c r="B6" i="51"/>
  <c r="X84" i="46"/>
  <c r="P19" i="51" s="1"/>
  <c r="W84" i="46"/>
  <c r="O19" i="51" s="1"/>
  <c r="V84" i="46"/>
  <c r="N19" i="51" s="1"/>
  <c r="U84" i="46"/>
  <c r="M19" i="51" s="1"/>
  <c r="L19" i="51"/>
  <c r="K19" i="51"/>
  <c r="R84" i="46"/>
  <c r="J19" i="51" s="1"/>
  <c r="Q84" i="46"/>
  <c r="I19" i="51" s="1"/>
  <c r="P18" i="51"/>
  <c r="O18" i="51"/>
  <c r="N18" i="51"/>
  <c r="U83" i="46"/>
  <c r="M18" i="51" s="1"/>
  <c r="L18" i="51"/>
  <c r="K18" i="51"/>
  <c r="R83" i="46"/>
  <c r="J18" i="51" s="1"/>
  <c r="Q83" i="46"/>
  <c r="I18" i="51" s="1"/>
  <c r="O17" i="51"/>
  <c r="V82" i="46"/>
  <c r="N17" i="51" s="1"/>
  <c r="U82" i="46"/>
  <c r="M17" i="51" s="1"/>
  <c r="T82" i="46"/>
  <c r="L17" i="51" s="1"/>
  <c r="K17" i="51"/>
  <c r="R82" i="46"/>
  <c r="J17" i="51" s="1"/>
  <c r="P17" i="51"/>
  <c r="M76" i="46"/>
  <c r="N76" i="46"/>
  <c r="O76" i="46"/>
  <c r="M68" i="46"/>
  <c r="N68" i="46"/>
  <c r="O68" i="46"/>
  <c r="L49" i="46"/>
  <c r="M49" i="46"/>
  <c r="N49" i="46"/>
  <c r="O49" i="46"/>
  <c r="M43" i="46"/>
  <c r="N43" i="46"/>
  <c r="O43" i="46"/>
  <c r="M19" i="46"/>
  <c r="N19" i="46"/>
  <c r="O19" i="46"/>
  <c r="R76" i="46"/>
  <c r="S76" i="46"/>
  <c r="T76" i="46"/>
  <c r="U76" i="46"/>
  <c r="V76" i="46"/>
  <c r="W76" i="46"/>
  <c r="X76" i="46"/>
  <c r="Q76" i="46"/>
  <c r="R68" i="46"/>
  <c r="R78" i="46" s="1"/>
  <c r="S68" i="46"/>
  <c r="T68" i="46"/>
  <c r="T78" i="46" s="1"/>
  <c r="U68" i="46"/>
  <c r="U78" i="46" s="1"/>
  <c r="V68" i="46"/>
  <c r="V78" i="46" s="1"/>
  <c r="W68" i="46"/>
  <c r="W78" i="46" s="1"/>
  <c r="X68" i="46"/>
  <c r="Q68" i="46"/>
  <c r="Q78" i="46" s="1"/>
  <c r="R49" i="46"/>
  <c r="S49" i="46"/>
  <c r="T49" i="46"/>
  <c r="U49" i="46"/>
  <c r="V49" i="46"/>
  <c r="W49" i="46"/>
  <c r="X49" i="46"/>
  <c r="Q49" i="46"/>
  <c r="R43" i="46"/>
  <c r="S43" i="46"/>
  <c r="T43" i="46"/>
  <c r="U43" i="46"/>
  <c r="V43" i="46"/>
  <c r="W43" i="46"/>
  <c r="X43" i="46"/>
  <c r="Q43" i="46"/>
  <c r="R19" i="46"/>
  <c r="S19" i="46"/>
  <c r="T19" i="46"/>
  <c r="U19" i="46"/>
  <c r="U58" i="46" s="1"/>
  <c r="V19" i="46"/>
  <c r="V58" i="46" s="1"/>
  <c r="W19" i="46"/>
  <c r="W58" i="46" s="1"/>
  <c r="X19" i="46"/>
  <c r="X58" i="46" s="1"/>
  <c r="Q19" i="46"/>
  <c r="Q58" i="46" s="1"/>
  <c r="C80" i="46"/>
  <c r="K72" i="46"/>
  <c r="K73" i="46"/>
  <c r="K74" i="46"/>
  <c r="K75" i="46"/>
  <c r="J75" i="46" s="1"/>
  <c r="K63" i="46"/>
  <c r="J63" i="46" s="1"/>
  <c r="P63" i="46" s="1"/>
  <c r="K64" i="46"/>
  <c r="J64" i="46" s="1"/>
  <c r="P64" i="46" s="1"/>
  <c r="K65" i="46"/>
  <c r="J65" i="46" s="1"/>
  <c r="P65" i="46" s="1"/>
  <c r="K66" i="46"/>
  <c r="J66" i="46" s="1"/>
  <c r="P66" i="46" s="1"/>
  <c r="K67" i="46"/>
  <c r="J67" i="46" s="1"/>
  <c r="P67" i="46" s="1"/>
  <c r="K23" i="46"/>
  <c r="J23" i="46" s="1"/>
  <c r="P23" i="46" s="1"/>
  <c r="K26" i="46"/>
  <c r="J26" i="46" s="1"/>
  <c r="K27" i="46"/>
  <c r="K38" i="46"/>
  <c r="K39" i="46"/>
  <c r="J39" i="46" s="1"/>
  <c r="K13" i="46"/>
  <c r="J13" i="46" s="1"/>
  <c r="P13" i="46" s="1"/>
  <c r="K12" i="46"/>
  <c r="J12" i="46" s="1"/>
  <c r="P12" i="46" s="1"/>
  <c r="K14" i="46"/>
  <c r="J14" i="46" s="1"/>
  <c r="P14" i="46" s="1"/>
  <c r="K71" i="46"/>
  <c r="J71" i="46" s="1"/>
  <c r="K52" i="46"/>
  <c r="J52" i="46" s="1"/>
  <c r="K62" i="46"/>
  <c r="J62" i="46" s="1"/>
  <c r="P62" i="46" s="1"/>
  <c r="L68" i="46"/>
  <c r="K11" i="46"/>
  <c r="J11" i="46" s="1"/>
  <c r="BH21" i="48"/>
  <c r="J12" i="51"/>
  <c r="J13" i="51" s="1"/>
  <c r="K12" i="51"/>
  <c r="K13" i="51" s="1"/>
  <c r="L12" i="51"/>
  <c r="M12" i="51"/>
  <c r="M13" i="51" s="1"/>
  <c r="N12" i="51"/>
  <c r="N13" i="51" s="1"/>
  <c r="O12" i="51"/>
  <c r="O15" i="51"/>
  <c r="P12" i="51"/>
  <c r="I12" i="51"/>
  <c r="I13" i="51" s="1"/>
  <c r="K22" i="46"/>
  <c r="J22" i="46" s="1"/>
  <c r="BJ19" i="48"/>
  <c r="BJ20" i="48"/>
  <c r="BJ21" i="48"/>
  <c r="BJ18" i="48"/>
  <c r="BI19" i="48"/>
  <c r="BI20" i="48"/>
  <c r="BI21" i="48"/>
  <c r="BI18" i="48"/>
  <c r="BN19" i="48"/>
  <c r="BN20" i="48"/>
  <c r="BN21" i="48"/>
  <c r="BN18" i="48"/>
  <c r="BM19" i="48"/>
  <c r="BM20" i="48"/>
  <c r="BM21" i="48"/>
  <c r="BM18" i="48"/>
  <c r="BL19" i="48"/>
  <c r="BL20" i="48"/>
  <c r="BL21" i="48"/>
  <c r="BL18" i="48"/>
  <c r="BK19" i="48"/>
  <c r="BK20" i="48"/>
  <c r="BK21" i="48"/>
  <c r="BK18" i="48"/>
  <c r="BH20" i="48"/>
  <c r="BH18" i="48"/>
  <c r="L19" i="46"/>
  <c r="T58" i="46" l="1"/>
  <c r="J74" i="46"/>
  <c r="P74" i="46" s="1"/>
  <c r="J28" i="46"/>
  <c r="P28" i="46" s="1"/>
  <c r="P31" i="46"/>
  <c r="N15" i="51"/>
  <c r="BO20" i="48"/>
  <c r="BO21" i="48"/>
  <c r="S78" i="46"/>
  <c r="O58" i="46"/>
  <c r="M78" i="46"/>
  <c r="P39" i="46"/>
  <c r="P71" i="46"/>
  <c r="R58" i="46"/>
  <c r="R80" i="46" s="1"/>
  <c r="J16" i="51" s="1"/>
  <c r="N78" i="46"/>
  <c r="S58" i="46"/>
  <c r="M58" i="46"/>
  <c r="N58" i="46"/>
  <c r="J27" i="46"/>
  <c r="P27" i="46" s="1"/>
  <c r="K76" i="46"/>
  <c r="BH22" i="48"/>
  <c r="P26" i="46"/>
  <c r="J72" i="46"/>
  <c r="P72" i="46" s="1"/>
  <c r="W80" i="46"/>
  <c r="O16" i="51" s="1"/>
  <c r="O78" i="46"/>
  <c r="BL22" i="48"/>
  <c r="BM22" i="48"/>
  <c r="BN22" i="48"/>
  <c r="BI22" i="48"/>
  <c r="BJ22" i="48"/>
  <c r="K68" i="46"/>
  <c r="K55" i="46"/>
  <c r="J55" i="46"/>
  <c r="K49" i="46"/>
  <c r="BO19" i="48"/>
  <c r="BK22" i="48"/>
  <c r="J38" i="46"/>
  <c r="P38" i="46" s="1"/>
  <c r="T80" i="46"/>
  <c r="L16" i="51" s="1"/>
  <c r="P35" i="46"/>
  <c r="P75" i="46"/>
  <c r="X78" i="46"/>
  <c r="K43" i="46"/>
  <c r="J73" i="46"/>
  <c r="P73" i="46" s="1"/>
  <c r="Q80" i="46"/>
  <c r="I16" i="51" s="1"/>
  <c r="S86" i="46"/>
  <c r="P52" i="46"/>
  <c r="P55" i="46" s="1"/>
  <c r="J32" i="46"/>
  <c r="P32" i="46" s="1"/>
  <c r="M15" i="51"/>
  <c r="J29" i="46"/>
  <c r="P29" i="46" s="1"/>
  <c r="P34" i="46"/>
  <c r="P11" i="46"/>
  <c r="P19" i="46" s="1"/>
  <c r="J19" i="46"/>
  <c r="K19" i="46"/>
  <c r="P15" i="51"/>
  <c r="K15" i="51"/>
  <c r="P47" i="46"/>
  <c r="P49" i="46" s="1"/>
  <c r="J49" i="46"/>
  <c r="P68" i="46"/>
  <c r="J68" i="46"/>
  <c r="BO18" i="48"/>
  <c r="V80" i="46"/>
  <c r="N16" i="51" s="1"/>
  <c r="U80" i="46"/>
  <c r="M16" i="51" s="1"/>
  <c r="P22" i="46"/>
  <c r="T86" i="46"/>
  <c r="L15" i="51"/>
  <c r="Q20" i="51"/>
  <c r="W86" i="46"/>
  <c r="J15" i="51"/>
  <c r="U86" i="46"/>
  <c r="Q12" i="51"/>
  <c r="Q17" i="51"/>
  <c r="Q18" i="51"/>
  <c r="Q19" i="51"/>
  <c r="R86" i="46"/>
  <c r="Q86" i="46"/>
  <c r="V86" i="46"/>
  <c r="X86" i="46"/>
  <c r="Q13" i="51"/>
  <c r="I15" i="51"/>
  <c r="O80" i="46" l="1"/>
  <c r="BO22" i="48"/>
  <c r="S80" i="46"/>
  <c r="K16" i="51" s="1"/>
  <c r="K58" i="46"/>
  <c r="N80" i="46"/>
  <c r="M80" i="46"/>
  <c r="L43" i="46"/>
  <c r="L58" i="46" s="1"/>
  <c r="K78" i="46"/>
  <c r="L76" i="46"/>
  <c r="L78" i="46" s="1"/>
  <c r="X80" i="46"/>
  <c r="P16" i="51" s="1"/>
  <c r="J43" i="46"/>
  <c r="J58" i="46" s="1"/>
  <c r="P76" i="46"/>
  <c r="P78" i="46" s="1"/>
  <c r="J76" i="46"/>
  <c r="J78" i="46" s="1"/>
  <c r="P42" i="46"/>
  <c r="P43" i="46" s="1"/>
  <c r="P58" i="46" s="1"/>
  <c r="K80" i="46" l="1"/>
  <c r="L80" i="46"/>
  <c r="Q16" i="51"/>
  <c r="J80" i="46"/>
  <c r="P80" i="46"/>
</calcChain>
</file>

<file path=xl/sharedStrings.xml><?xml version="1.0" encoding="utf-8"?>
<sst xmlns="http://schemas.openxmlformats.org/spreadsheetml/2006/main" count="354" uniqueCount="243">
  <si>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</si>
  <si>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</si>
  <si>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</si>
  <si>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</si>
  <si>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</si>
  <si>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</si>
  <si>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</si>
  <si>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</si>
  <si>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</si>
  <si>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</si>
  <si>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</si>
  <si>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</si>
  <si>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</si>
  <si>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</si>
  <si>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</si>
  <si>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</si>
  <si>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</si>
  <si>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</si>
  <si>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</si>
  <si>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</si>
  <si>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</si>
  <si>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</si>
  <si>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</si>
  <si>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</si>
  <si>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</si>
  <si>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</si>
  <si>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</si>
  <si>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</si>
  <si>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</si>
  <si>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</si>
  <si>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</si>
  <si>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</si>
  <si>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</si>
  <si>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</si>
  <si>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</si>
  <si>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</si>
  <si>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</si>
  <si>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</si>
  <si>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</si>
  <si>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</si>
  <si>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</si>
  <si>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</si>
  <si>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</si>
  <si>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</si>
  <si>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</si>
  <si>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</si>
  <si>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</si>
  <si>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</si>
  <si>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</si>
  <si>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</si>
  <si>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</si>
  <si>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</si>
  <si>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</si>
  <si>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</si>
  <si>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</si>
  <si>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</si>
  <si>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</si>
  <si>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</si>
  <si>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</si>
  <si>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</si>
  <si>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</si>
  <si>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</si>
  <si>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</si>
  <si>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</si>
  <si>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</si>
  <si>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</si>
  <si>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</si>
  <si>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</si>
  <si>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</si>
  <si>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</si>
  <si>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</si>
  <si>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</si>
  <si>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</si>
  <si>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</si>
  <si>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</si>
  <si>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</si>
  <si>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</si>
  <si>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</si>
  <si>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</si>
  <si>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</si>
  <si>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</si>
  <si>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</si>
  <si>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</si>
  <si>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</si>
  <si>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</si>
  <si>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</si>
  <si>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</si>
  <si>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</si>
  <si>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</si>
  <si>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</si>
  <si>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</si>
  <si>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</si>
  <si>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</si>
  <si>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</si>
  <si>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</si>
  <si>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</si>
  <si>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</si>
  <si>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</si>
  <si>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</si>
  <si>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</si>
  <si>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</si>
  <si>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</si>
  <si>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</si>
  <si>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</si>
  <si>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</si>
  <si>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Кількість практик</t>
  </si>
  <si>
    <t>01 Освіта / Педагогіка</t>
  </si>
  <si>
    <t>повна загальна середня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</si>
  <si>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</si>
  <si>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</si>
  <si>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</si>
  <si>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</si>
  <si>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</si>
  <si>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</si>
  <si>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</si>
  <si>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</si>
  <si>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</si>
  <si>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</si>
  <si>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</si>
  <si>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</si>
  <si>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</si>
  <si>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</si>
  <si>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</si>
  <si>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цикл 2.1.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</si>
  <si>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</si>
  <si>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</si>
  <si>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</si>
  <si>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</si>
  <si>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</si>
  <si>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</si>
  <si>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</si>
  <si>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ПА 01</t>
  </si>
  <si>
    <t>Протокол № ____ від "____" ___________ 20___ року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</si>
  <si>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</si>
  <si>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</si>
  <si>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</si>
  <si>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</si>
  <si>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</si>
  <si>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</si>
  <si>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</si>
  <si>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Українська мова за професійним спрямуванням</t>
  </si>
  <si>
    <t>Університетські студії</t>
  </si>
  <si>
    <t>Історія та культура України</t>
  </si>
  <si>
    <t>Філософія</t>
  </si>
  <si>
    <t>Іноземна мова</t>
  </si>
  <si>
    <t>Інклюзивна освіта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</si>
  <si>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</si>
  <si>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</si>
  <si>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</si>
  <si>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</si>
  <si>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</si>
  <si>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</si>
  <si>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</si>
  <si>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</si>
  <si>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</si>
  <si>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</si>
  <si>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10</t>
  </si>
  <si>
    <t>ОК. 11</t>
  </si>
  <si>
    <t>ОК. 12</t>
  </si>
  <si>
    <t>ОК. 13</t>
  </si>
  <si>
    <t>ОК. 14</t>
  </si>
  <si>
    <t>ОК. 15</t>
  </si>
  <si>
    <t>ОК. 16</t>
  </si>
  <si>
    <t>ОК. 17</t>
  </si>
  <si>
    <t>ОК. 18</t>
  </si>
  <si>
    <t>ОК. 19</t>
  </si>
  <si>
    <t>ОК. 20</t>
  </si>
  <si>
    <t>ОК. 21</t>
  </si>
  <si>
    <t>ОК. 24</t>
  </si>
  <si>
    <t>ВБ. 1.1</t>
  </si>
  <si>
    <t>ВБ. 1.2</t>
  </si>
  <si>
    <t>ВБ. 1.3</t>
  </si>
  <si>
    <t>ВБ. 1.4</t>
  </si>
  <si>
    <t>ВБ. 1.5</t>
  </si>
  <si>
    <t>ВБ. 1.6</t>
  </si>
  <si>
    <t>ВБ. 2.1</t>
  </si>
  <si>
    <t>ВБ. 2.2</t>
  </si>
  <si>
    <t>ВБ. 2.3</t>
  </si>
  <si>
    <t>ВБ. 2.4</t>
  </si>
  <si>
    <t>ВБ. 2.5</t>
  </si>
  <si>
    <t>I. ОБОВ'ЯЗКОВА ЧАСТИНА</t>
  </si>
  <si>
    <t>Анатомія та вікова фізіологія з основами медичних знань</t>
  </si>
  <si>
    <t>Основи образотворчого мистецтва з методикою навчання</t>
  </si>
  <si>
    <t>Дитяча література</t>
  </si>
  <si>
    <t>Теорія і методика музичного виховання</t>
  </si>
  <si>
    <t>Екологія та природознавство з методикою</t>
  </si>
  <si>
    <t>Теорія і методика формування елементарних математичних уявлень</t>
  </si>
  <si>
    <t>Теорія і методика фізичного виховання та безпеки життєдіяльності дитини</t>
  </si>
  <si>
    <t>Методика навчання української мови з народознавством</t>
  </si>
  <si>
    <t>Ознайомлення з суспільним довкіллям</t>
  </si>
  <si>
    <t>Курсова робота з методик дошкільної освіти</t>
  </si>
  <si>
    <t>Навчальна практика</t>
  </si>
  <si>
    <t>Виробнича практика</t>
  </si>
  <si>
    <t>012 Дошкільна освіта</t>
  </si>
  <si>
    <t>Педагогічна творчість з психологією дитячої творчості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</si>
  <si>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</si>
  <si>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</si>
  <si>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</si>
  <si>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</si>
  <si>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</si>
  <si>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ОК. 07</t>
  </si>
  <si>
    <t>Кваліфікаційний екзамен</t>
  </si>
  <si>
    <t xml:space="preserve"> </t>
  </si>
  <si>
    <t>Навчальний план складено у відповідності до Стандарту вищої освіти за першим (бакалаврським) рівнем за спеціальністю 012 Дошкільна освіта                                           (наказ МОН № 1456 від 21.11.19)</t>
  </si>
  <si>
    <t>Лісовська Т.А.</t>
  </si>
  <si>
    <t>ОК. 08</t>
  </si>
  <si>
    <t>ОК. 09</t>
  </si>
  <si>
    <t>ОК. 23</t>
  </si>
  <si>
    <t>Оздоровчі технології</t>
  </si>
  <si>
    <t>2.1. НАВЧАЛЬНІ ДИСЦИПЛІНИ ЗАГАЛЬНОЇ ПІДГОТОВКИ*</t>
  </si>
  <si>
    <t>2.2. НАВЧАЛЬНІ ДИСЦИПЛІНИ СПЕЦІАЛЬНОЇ (ФАХОВОЇ) ПІДГОТОВКИ**</t>
  </si>
  <si>
    <t>* Із переліку вибіркових навчальних дисциплін загальної підготовки (http://mdu.edu.ua/?page_id=36547) студент може вибрати по одній навчальній дисицпліні у 1,3-му семестрах та по дві у 2,4-му семестрах
** Із переліку вибіркових навчальних дисциплін спеціальної (фахової) підготовки студент може вибрати по одній у 5,6,7- му семестрах та дві у 8 -му семестрі (додаток 1).</t>
  </si>
  <si>
    <t>Бакалавр дошкільної освіти. Вихователь дошкільного навчального закладу</t>
  </si>
  <si>
    <t>ОК. 31</t>
  </si>
  <si>
    <t>2,3,4,5,6,7</t>
  </si>
  <si>
    <t>3,4,5,6,7,8</t>
  </si>
  <si>
    <t>Психологія (загальна та вікова, дитяча, педагогічна)</t>
  </si>
  <si>
    <t>ОК. 25</t>
  </si>
  <si>
    <t>ОК. 26</t>
  </si>
  <si>
    <t>ОК. 27</t>
  </si>
  <si>
    <t>ОК. 28</t>
  </si>
  <si>
    <t>ОК. 29</t>
  </si>
  <si>
    <t>Трудове право і підприємницька діяльність</t>
  </si>
  <si>
    <t>Академічна доброчесність</t>
  </si>
  <si>
    <t>ОК. 32</t>
  </si>
  <si>
    <t>ОК. 33</t>
  </si>
  <si>
    <t>Основи дефектології та логопедії  /Basics of defectology and speech therapy</t>
  </si>
  <si>
    <t>Педагогіка раннього дитинства</t>
  </si>
  <si>
    <t xml:space="preserve">Педагогіка (загальна, дошкільна з історією педагогіки дошкільної педагогіки)  </t>
  </si>
  <si>
    <t>Дошкільна лінгводидактика з культурою мовлення та виразним читанням</t>
  </si>
  <si>
    <t>Нові інформаційні технології в ЗДО / Informatics and new information technologies with methodology</t>
  </si>
  <si>
    <t>заочна</t>
  </si>
  <si>
    <t>Олексюк О.М.</t>
  </si>
  <si>
    <t>Перший проректор  ______________________</t>
  </si>
  <si>
    <t>А.В.Овчаренко</t>
  </si>
  <si>
    <t>Затверджено на засіданні вченої ради педагогічного факультету</t>
  </si>
  <si>
    <t>Теорія та методика ігрової діяльності в ЗДО</t>
  </si>
  <si>
    <t>Курсова робота з дошкільної педагогіки та дитячої психолої</t>
  </si>
  <si>
    <t>Освітній менеджмент</t>
  </si>
  <si>
    <t>Методика навчання іншомовної діяльності дошкільників та молодших школярів</t>
  </si>
  <si>
    <t>Навички Soft skills у дошкільників</t>
  </si>
  <si>
    <t>ОК. 22</t>
  </si>
  <si>
    <t>ОК.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</si>
</sst>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грн.&quot;_-;\-* #,##0.00\ &quot;грн.&quot;_-;_-* &quot;-&quot;??\ &quot;грн.&quot;_-;_-@_-"/>
    <numFmt numFmtId="165" formatCode="0.0"/>
    <numFmt numFmtId="166" formatCode="#,##0_р_.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Arial Cyr"/>
      <charset val="204"/>
    </font>
    <font>
      <b/>
      <sz val="12"/>
      <name val="Times New Roman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charset val="204"/>
    </font>
    <font>
      <u/>
      <sz val="8.25"/>
      <color indexed="12"/>
      <name val="Calibri"/>
      <family val="2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8"/>
      <name val="Times New Roman Cyr"/>
      <family val="1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b/>
      <sz val="8"/>
      <name val="Times New Roman Cyr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sz val="8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8" fillId="3" borderId="1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7" fillId="0" borderId="0"/>
    <xf numFmtId="0" fontId="1" fillId="0" borderId="0"/>
    <xf numFmtId="0" fontId="6" fillId="0" borderId="0"/>
    <xf numFmtId="0" fontId="12" fillId="0" borderId="2" applyNumberFormat="0" applyFill="0" applyAlignment="0" applyProtection="0"/>
    <xf numFmtId="0" fontId="9" fillId="4" borderId="3" applyNumberFormat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1" fillId="5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73">
    <xf numFmtId="0" fontId="0" fillId="0" borderId="0" xfId="0"/>
    <xf numFmtId="0" fontId="32" fillId="6" borderId="4" xfId="0" applyFont="1" applyFill="1" applyBorder="1" applyAlignment="1" applyProtection="1">
      <alignment horizontal="center" vertical="center"/>
    </xf>
    <xf numFmtId="1" fontId="33" fillId="6" borderId="5" xfId="0" applyNumberFormat="1" applyFont="1" applyFill="1" applyBorder="1" applyAlignment="1" applyProtection="1">
      <alignment horizontal="center" vertical="center"/>
    </xf>
    <xf numFmtId="1" fontId="33" fillId="6" borderId="6" xfId="0" applyNumberFormat="1" applyFont="1" applyFill="1" applyBorder="1" applyAlignment="1" applyProtection="1">
      <alignment horizontal="center" vertical="center"/>
    </xf>
    <xf numFmtId="1" fontId="33" fillId="6" borderId="4" xfId="0" applyNumberFormat="1" applyFont="1" applyFill="1" applyBorder="1" applyAlignment="1" applyProtection="1">
      <alignment horizontal="center" vertical="center"/>
    </xf>
    <xf numFmtId="0" fontId="33" fillId="6" borderId="4" xfId="0" applyFont="1" applyFill="1" applyBorder="1" applyAlignment="1" applyProtection="1">
      <alignment horizontal="center" vertical="center"/>
    </xf>
    <xf numFmtId="1" fontId="33" fillId="6" borderId="7" xfId="0" applyNumberFormat="1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32" fillId="0" borderId="9" xfId="0" applyFont="1" applyFill="1" applyBorder="1" applyAlignment="1" applyProtection="1">
      <alignment horizontal="center" vertical="center"/>
    </xf>
    <xf numFmtId="1" fontId="33" fillId="0" borderId="10" xfId="0" applyNumberFormat="1" applyFont="1" applyFill="1" applyBorder="1" applyAlignment="1" applyProtection="1">
      <alignment horizontal="center" vertical="center"/>
    </xf>
    <xf numFmtId="0" fontId="33" fillId="0" borderId="8" xfId="14" applyFont="1" applyFill="1" applyBorder="1" applyAlignment="1" applyProtection="1">
      <alignment horizontal="right" vertical="center" wrapText="1"/>
    </xf>
    <xf numFmtId="1" fontId="32" fillId="0" borderId="8" xfId="0" applyNumberFormat="1" applyFont="1" applyFill="1" applyBorder="1" applyAlignment="1" applyProtection="1">
      <alignment horizontal="center" vertical="center"/>
    </xf>
    <xf numFmtId="165" fontId="32" fillId="0" borderId="8" xfId="0" applyNumberFormat="1" applyFont="1" applyFill="1" applyBorder="1" applyAlignment="1" applyProtection="1">
      <alignment horizontal="center" vertical="center"/>
    </xf>
    <xf numFmtId="1" fontId="32" fillId="0" borderId="11" xfId="0" applyNumberFormat="1" applyFont="1" applyFill="1" applyBorder="1" applyAlignment="1" applyProtection="1">
      <alignment horizontal="center" vertical="center"/>
    </xf>
    <xf numFmtId="165" fontId="19" fillId="0" borderId="11" xfId="0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1" fontId="32" fillId="0" borderId="0" xfId="0" applyNumberFormat="1" applyFont="1" applyBorder="1" applyAlignment="1" applyProtection="1">
      <alignment horizontal="center" vertical="center"/>
    </xf>
    <xf numFmtId="0" fontId="32" fillId="0" borderId="12" xfId="0" applyFont="1" applyBorder="1" applyAlignment="1" applyProtection="1">
      <alignment horizontal="center" vertical="center"/>
    </xf>
    <xf numFmtId="0" fontId="32" fillId="0" borderId="10" xfId="0" applyFont="1" applyFill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horizontal="center" vertical="center"/>
    </xf>
    <xf numFmtId="0" fontId="0" fillId="0" borderId="0" xfId="0" applyProtection="1"/>
    <xf numFmtId="0" fontId="25" fillId="0" borderId="5" xfId="13" applyFont="1" applyFill="1" applyBorder="1" applyAlignment="1" applyProtection="1">
      <alignment horizontal="center" vertical="center"/>
    </xf>
    <xf numFmtId="0" fontId="25" fillId="0" borderId="6" xfId="13" applyFont="1" applyFill="1" applyBorder="1" applyAlignment="1" applyProtection="1">
      <alignment horizontal="center" vertical="center"/>
    </xf>
    <xf numFmtId="0" fontId="25" fillId="0" borderId="7" xfId="13" applyFont="1" applyFill="1" applyBorder="1" applyAlignment="1" applyProtection="1">
      <alignment horizontal="center" vertical="center"/>
    </xf>
    <xf numFmtId="0" fontId="25" fillId="0" borderId="13" xfId="13" applyFont="1" applyFill="1" applyBorder="1" applyAlignment="1" applyProtection="1">
      <alignment horizontal="center" vertical="center"/>
    </xf>
    <xf numFmtId="0" fontId="5" fillId="0" borderId="14" xfId="13" applyFont="1" applyFill="1" applyBorder="1" applyAlignment="1" applyProtection="1">
      <alignment horizontal="center" vertical="center"/>
    </xf>
    <xf numFmtId="0" fontId="5" fillId="0" borderId="15" xfId="13" applyFont="1" applyFill="1" applyBorder="1" applyAlignment="1" applyProtection="1">
      <alignment horizontal="center" vertical="center"/>
    </xf>
    <xf numFmtId="0" fontId="5" fillId="0" borderId="16" xfId="13" applyFont="1" applyFill="1" applyBorder="1" applyAlignment="1" applyProtection="1">
      <alignment horizontal="center" vertical="center"/>
    </xf>
    <xf numFmtId="0" fontId="25" fillId="0" borderId="17" xfId="13" applyFont="1" applyFill="1" applyBorder="1" applyAlignment="1" applyProtection="1">
      <alignment horizontal="center" vertical="center"/>
    </xf>
    <xf numFmtId="0" fontId="23" fillId="0" borderId="9" xfId="13" applyFont="1" applyFill="1" applyBorder="1" applyAlignment="1" applyProtection="1">
      <alignment horizontal="center" vertical="center"/>
    </xf>
    <xf numFmtId="0" fontId="5" fillId="0" borderId="18" xfId="13" applyFont="1" applyFill="1" applyBorder="1" applyAlignment="1" applyProtection="1">
      <alignment horizontal="center" vertical="center"/>
    </xf>
    <xf numFmtId="0" fontId="5" fillId="0" borderId="19" xfId="13" applyFont="1" applyFill="1" applyBorder="1" applyAlignment="1" applyProtection="1">
      <alignment horizontal="center" vertical="center"/>
    </xf>
    <xf numFmtId="0" fontId="5" fillId="0" borderId="20" xfId="13" applyFont="1" applyFill="1" applyBorder="1" applyAlignment="1" applyProtection="1">
      <alignment horizontal="center" vertical="center"/>
    </xf>
    <xf numFmtId="0" fontId="25" fillId="0" borderId="21" xfId="13" applyFont="1" applyFill="1" applyBorder="1" applyAlignment="1" applyProtection="1">
      <alignment horizontal="center" vertical="center"/>
    </xf>
    <xf numFmtId="0" fontId="5" fillId="0" borderId="5" xfId="13" applyFont="1" applyFill="1" applyBorder="1" applyAlignment="1" applyProtection="1">
      <alignment horizontal="center" vertical="center"/>
    </xf>
    <xf numFmtId="0" fontId="5" fillId="0" borderId="22" xfId="13" applyFont="1" applyFill="1" applyBorder="1" applyAlignment="1" applyProtection="1">
      <alignment horizontal="center" vertical="center"/>
    </xf>
    <xf numFmtId="0" fontId="5" fillId="0" borderId="23" xfId="13" applyFont="1" applyFill="1" applyBorder="1" applyAlignment="1" applyProtection="1">
      <alignment horizontal="center" vertical="center"/>
    </xf>
    <xf numFmtId="0" fontId="34" fillId="0" borderId="5" xfId="13" applyFont="1" applyFill="1" applyBorder="1" applyAlignment="1" applyProtection="1">
      <alignment horizontal="center" vertical="center"/>
    </xf>
    <xf numFmtId="0" fontId="17" fillId="0" borderId="0" xfId="13" applyFont="1" applyFill="1" applyAlignment="1" applyProtection="1">
      <alignment horizontal="left" vertical="center"/>
    </xf>
    <xf numFmtId="0" fontId="21" fillId="0" borderId="0" xfId="13" applyFont="1" applyFill="1" applyAlignment="1" applyProtection="1">
      <alignment horizontal="center" vertical="center"/>
    </xf>
    <xf numFmtId="0" fontId="20" fillId="0" borderId="9" xfId="13" applyFont="1" applyFill="1" applyBorder="1" applyAlignment="1" applyProtection="1">
      <alignment horizontal="center" vertical="center"/>
    </xf>
    <xf numFmtId="0" fontId="17" fillId="0" borderId="0" xfId="13" applyFont="1" applyFill="1" applyAlignment="1" applyProtection="1">
      <alignment vertical="top" wrapText="1"/>
    </xf>
    <xf numFmtId="0" fontId="22" fillId="0" borderId="9" xfId="13" applyFont="1" applyFill="1" applyBorder="1" applyAlignment="1" applyProtection="1">
      <alignment horizontal="center" vertical="center"/>
    </xf>
    <xf numFmtId="0" fontId="15" fillId="0" borderId="0" xfId="13" applyFill="1" applyAlignment="1" applyProtection="1">
      <alignment horizontal="center" vertical="center"/>
    </xf>
    <xf numFmtId="0" fontId="3" fillId="0" borderId="24" xfId="15" applyFont="1" applyFill="1" applyBorder="1" applyAlignment="1" applyProtection="1">
      <alignment vertical="top"/>
    </xf>
    <xf numFmtId="0" fontId="26" fillId="0" borderId="0" xfId="14" applyFont="1" applyFill="1" applyBorder="1" applyAlignment="1" applyProtection="1"/>
    <xf numFmtId="165" fontId="26" fillId="0" borderId="0" xfId="14" applyNumberFormat="1" applyFont="1" applyFill="1" applyBorder="1" applyAlignment="1" applyProtection="1"/>
    <xf numFmtId="1" fontId="26" fillId="0" borderId="0" xfId="14" applyNumberFormat="1" applyFont="1" applyFill="1" applyBorder="1" applyAlignment="1" applyProtection="1"/>
    <xf numFmtId="0" fontId="3" fillId="0" borderId="0" xfId="15" applyFont="1" applyFill="1" applyBorder="1" applyAlignment="1" applyProtection="1">
      <alignment horizontal="left" vertical="top"/>
    </xf>
    <xf numFmtId="49" fontId="19" fillId="0" borderId="15" xfId="14" applyNumberFormat="1" applyFont="1" applyFill="1" applyBorder="1" applyAlignment="1" applyProtection="1">
      <alignment horizontal="center" vertical="center" wrapText="1"/>
    </xf>
    <xf numFmtId="0" fontId="19" fillId="0" borderId="9" xfId="14" applyNumberFormat="1" applyFont="1" applyFill="1" applyBorder="1" applyAlignment="1" applyProtection="1">
      <alignment horizontal="center" vertical="center" wrapText="1"/>
    </xf>
    <xf numFmtId="165" fontId="19" fillId="0" borderId="9" xfId="14" applyNumberFormat="1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23" fillId="0" borderId="0" xfId="13" applyFont="1" applyFill="1" applyBorder="1" applyAlignment="1" applyProtection="1">
      <protection locked="0"/>
    </xf>
    <xf numFmtId="0" fontId="39" fillId="0" borderId="0" xfId="13" applyFont="1" applyFill="1" applyBorder="1" applyAlignment="1" applyProtection="1">
      <alignment wrapText="1"/>
      <protection locked="0"/>
    </xf>
    <xf numFmtId="1" fontId="43" fillId="0" borderId="18" xfId="0" applyNumberFormat="1" applyFont="1" applyFill="1" applyBorder="1" applyAlignment="1" applyProtection="1">
      <alignment horizontal="center" vertical="center"/>
    </xf>
    <xf numFmtId="1" fontId="43" fillId="0" borderId="9" xfId="0" applyNumberFormat="1" applyFont="1" applyFill="1" applyBorder="1" applyAlignment="1" applyProtection="1">
      <alignment horizontal="center" vertical="center"/>
    </xf>
    <xf numFmtId="1" fontId="43" fillId="0" borderId="26" xfId="0" applyNumberFormat="1" applyFont="1" applyFill="1" applyBorder="1" applyAlignment="1" applyProtection="1">
      <alignment horizontal="center" vertical="center"/>
    </xf>
    <xf numFmtId="0" fontId="43" fillId="0" borderId="18" xfId="0" applyFont="1" applyFill="1" applyBorder="1" applyAlignment="1" applyProtection="1">
      <alignment horizontal="center" vertical="center"/>
    </xf>
    <xf numFmtId="1" fontId="43" fillId="0" borderId="27" xfId="0" applyNumberFormat="1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/>
    </xf>
    <xf numFmtId="0" fontId="17" fillId="0" borderId="9" xfId="0" applyFont="1" applyFill="1" applyBorder="1" applyAlignment="1" applyProtection="1">
      <alignment horizontal="center"/>
    </xf>
    <xf numFmtId="0" fontId="17" fillId="0" borderId="27" xfId="0" applyFont="1" applyFill="1" applyBorder="1" applyAlignment="1" applyProtection="1">
      <alignment horizontal="center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29" xfId="0" applyFont="1" applyFill="1" applyBorder="1" applyAlignment="1" applyProtection="1">
      <alignment horizontal="center" vertical="center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1" fontId="17" fillId="0" borderId="28" xfId="0" applyNumberFormat="1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1" fontId="17" fillId="0" borderId="32" xfId="0" applyNumberFormat="1" applyFont="1" applyFill="1" applyBorder="1" applyAlignment="1" applyProtection="1">
      <alignment horizontal="center" vertical="center"/>
    </xf>
    <xf numFmtId="1" fontId="17" fillId="0" borderId="31" xfId="0" applyNumberFormat="1" applyFont="1" applyFill="1" applyBorder="1" applyAlignment="1" applyProtection="1">
      <alignment horizontal="center" vertical="center"/>
    </xf>
    <xf numFmtId="1" fontId="40" fillId="7" borderId="10" xfId="0" applyNumberFormat="1" applyFont="1" applyFill="1" applyBorder="1" applyAlignment="1" applyProtection="1">
      <alignment horizontal="center" vertical="center"/>
    </xf>
    <xf numFmtId="0" fontId="5" fillId="0" borderId="21" xfId="13" applyFont="1" applyFill="1" applyBorder="1" applyAlignment="1" applyProtection="1">
      <alignment horizontal="center" vertical="center"/>
    </xf>
    <xf numFmtId="0" fontId="19" fillId="0" borderId="18" xfId="14" applyFont="1" applyFill="1" applyBorder="1" applyAlignment="1" applyProtection="1">
      <alignment horizontal="center" vertical="center" wrapText="1"/>
    </xf>
    <xf numFmtId="0" fontId="19" fillId="0" borderId="9" xfId="14" applyFont="1" applyFill="1" applyBorder="1" applyAlignment="1" applyProtection="1">
      <alignment horizontal="center" vertical="center" wrapText="1"/>
    </xf>
    <xf numFmtId="1" fontId="19" fillId="0" borderId="9" xfId="14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5" fillId="0" borderId="0" xfId="13" applyFont="1" applyAlignment="1" applyProtection="1">
      <alignment vertical="top"/>
      <protection locked="0"/>
    </xf>
    <xf numFmtId="0" fontId="39" fillId="0" borderId="0" xfId="13" applyFont="1" applyAlignment="1" applyProtection="1">
      <protection locked="0"/>
    </xf>
    <xf numFmtId="0" fontId="0" fillId="0" borderId="0" xfId="0" applyAlignment="1" applyProtection="1">
      <protection locked="0"/>
    </xf>
    <xf numFmtId="0" fontId="39" fillId="0" borderId="0" xfId="13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9" fillId="0" borderId="0" xfId="13" applyFont="1" applyBorder="1" applyAlignment="1" applyProtection="1">
      <alignment horizontal="center"/>
      <protection locked="0"/>
    </xf>
    <xf numFmtId="0" fontId="17" fillId="0" borderId="33" xfId="13" applyFont="1" applyFill="1" applyBorder="1" applyAlignment="1" applyProtection="1">
      <alignment horizontal="center" vertical="center"/>
      <protection locked="0"/>
    </xf>
    <xf numFmtId="0" fontId="30" fillId="0" borderId="33" xfId="13" applyFont="1" applyFill="1" applyBorder="1" applyAlignment="1" applyProtection="1">
      <alignment horizontal="center" vertical="center"/>
      <protection locked="0"/>
    </xf>
    <xf numFmtId="0" fontId="25" fillId="0" borderId="13" xfId="13" applyFont="1" applyFill="1" applyBorder="1" applyAlignment="1" applyProtection="1">
      <alignment horizontal="center" vertical="center"/>
      <protection locked="0"/>
    </xf>
    <xf numFmtId="0" fontId="23" fillId="0" borderId="15" xfId="13" applyFont="1" applyFill="1" applyBorder="1" applyAlignment="1" applyProtection="1">
      <alignment horizontal="center" vertical="center"/>
      <protection locked="0"/>
    </xf>
    <xf numFmtId="0" fontId="23" fillId="0" borderId="16" xfId="13" applyFont="1" applyFill="1" applyBorder="1" applyAlignment="1" applyProtection="1">
      <alignment horizontal="center" vertical="center"/>
      <protection locked="0"/>
    </xf>
    <xf numFmtId="0" fontId="23" fillId="0" borderId="14" xfId="13" applyFont="1" applyFill="1" applyBorder="1" applyAlignment="1" applyProtection="1">
      <alignment horizontal="center" vertical="center"/>
      <protection locked="0"/>
    </xf>
    <xf numFmtId="0" fontId="23" fillId="0" borderId="33" xfId="13" applyFont="1" applyFill="1" applyBorder="1" applyAlignment="1" applyProtection="1">
      <alignment horizontal="center" vertical="center"/>
      <protection locked="0"/>
    </xf>
    <xf numFmtId="0" fontId="25" fillId="0" borderId="17" xfId="13" applyFont="1" applyFill="1" applyBorder="1" applyAlignment="1" applyProtection="1">
      <alignment horizontal="center" vertical="center"/>
      <protection locked="0"/>
    </xf>
    <xf numFmtId="0" fontId="23" fillId="0" borderId="9" xfId="13" applyFont="1" applyFill="1" applyBorder="1" applyAlignment="1" applyProtection="1">
      <alignment horizontal="center" vertical="center"/>
      <protection locked="0"/>
    </xf>
    <xf numFmtId="0" fontId="23" fillId="0" borderId="27" xfId="13" applyFont="1" applyFill="1" applyBorder="1" applyAlignment="1" applyProtection="1">
      <alignment horizontal="center" vertical="center"/>
      <protection locked="0"/>
    </xf>
    <xf numFmtId="0" fontId="23" fillId="0" borderId="18" xfId="13" applyFont="1" applyFill="1" applyBorder="1" applyAlignment="1" applyProtection="1">
      <alignment horizontal="center" vertical="center"/>
      <protection locked="0"/>
    </xf>
    <xf numFmtId="0" fontId="25" fillId="0" borderId="21" xfId="13" applyFont="1" applyFill="1" applyBorder="1" applyAlignment="1" applyProtection="1">
      <alignment horizontal="center" vertical="center"/>
      <protection locked="0"/>
    </xf>
    <xf numFmtId="0" fontId="23" fillId="0" borderId="6" xfId="13" applyFont="1" applyFill="1" applyBorder="1" applyAlignment="1" applyProtection="1">
      <alignment horizontal="center" vertical="center"/>
      <protection locked="0"/>
    </xf>
    <xf numFmtId="0" fontId="23" fillId="0" borderId="7" xfId="13" applyFont="1" applyFill="1" applyBorder="1" applyAlignment="1" applyProtection="1">
      <alignment horizontal="center" vertical="center"/>
      <protection locked="0"/>
    </xf>
    <xf numFmtId="0" fontId="23" fillId="0" borderId="7" xfId="13" applyFont="1" applyFill="1" applyBorder="1" applyAlignment="1" applyProtection="1">
      <alignment horizontal="center" vertical="center" wrapText="1"/>
      <protection locked="0"/>
    </xf>
    <xf numFmtId="0" fontId="23" fillId="0" borderId="5" xfId="13" applyFont="1" applyFill="1" applyBorder="1" applyAlignment="1" applyProtection="1">
      <alignment horizontal="center" vertical="center"/>
      <protection locked="0"/>
    </xf>
    <xf numFmtId="0" fontId="21" fillId="0" borderId="0" xfId="13" applyFont="1" applyFill="1" applyAlignment="1" applyProtection="1">
      <alignment horizontal="center" vertical="center"/>
      <protection locked="0"/>
    </xf>
    <xf numFmtId="0" fontId="15" fillId="0" borderId="0" xfId="13" applyAlignment="1" applyProtection="1">
      <alignment horizontal="center"/>
      <protection locked="0"/>
    </xf>
    <xf numFmtId="0" fontId="15" fillId="0" borderId="0" xfId="13" applyFill="1" applyAlignment="1" applyProtection="1">
      <alignment horizontal="center" vertical="center"/>
      <protection locked="0"/>
    </xf>
    <xf numFmtId="0" fontId="20" fillId="0" borderId="0" xfId="13" applyFont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31" fillId="0" borderId="0" xfId="0" applyFont="1" applyFill="1" applyProtection="1">
      <protection locked="0"/>
    </xf>
    <xf numFmtId="0" fontId="3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42" fillId="0" borderId="0" xfId="0" applyFont="1" applyFill="1" applyProtection="1">
      <protection locked="0"/>
    </xf>
    <xf numFmtId="0" fontId="42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29" fillId="0" borderId="0" xfId="0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0" fontId="3" fillId="0" borderId="1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26" fillId="0" borderId="0" xfId="14" applyFont="1" applyFill="1" applyBorder="1" applyAlignment="1" applyProtection="1">
      <protection locked="0"/>
    </xf>
    <xf numFmtId="1" fontId="26" fillId="0" borderId="0" xfId="14" applyNumberFormat="1" applyFont="1" applyFill="1" applyBorder="1" applyAlignment="1" applyProtection="1">
      <protection locked="0"/>
    </xf>
    <xf numFmtId="0" fontId="26" fillId="0" borderId="0" xfId="14" applyFont="1" applyFill="1" applyBorder="1" applyProtection="1">
      <protection locked="0"/>
    </xf>
    <xf numFmtId="0" fontId="25" fillId="0" borderId="0" xfId="14" applyFont="1" applyFill="1" applyBorder="1" applyProtection="1">
      <protection locked="0"/>
    </xf>
    <xf numFmtId="0" fontId="15" fillId="0" borderId="0" xfId="14" applyFont="1" applyProtection="1">
      <protection locked="0"/>
    </xf>
    <xf numFmtId="0" fontId="2" fillId="0" borderId="0" xfId="14" applyFont="1" applyProtection="1">
      <protection locked="0"/>
    </xf>
    <xf numFmtId="0" fontId="15" fillId="0" borderId="0" xfId="14" applyFont="1" applyFill="1" applyProtection="1"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5" fillId="0" borderId="0" xfId="13" applyFont="1" applyFill="1" applyAlignment="1" applyProtection="1">
      <alignment vertical="top"/>
      <protection locked="0"/>
    </xf>
    <xf numFmtId="0" fontId="23" fillId="0" borderId="6" xfId="13" applyFont="1" applyFill="1" applyBorder="1" applyAlignment="1" applyProtection="1">
      <alignment horizontal="center" vertical="center" wrapText="1"/>
      <protection locked="0"/>
    </xf>
    <xf numFmtId="0" fontId="23" fillId="0" borderId="5" xfId="13" applyFont="1" applyFill="1" applyBorder="1" applyAlignment="1" applyProtection="1">
      <alignment horizontal="center" vertical="center" wrapText="1"/>
      <protection locked="0"/>
    </xf>
    <xf numFmtId="49" fontId="28" fillId="0" borderId="0" xfId="9" applyNumberFormat="1" applyFont="1" applyFill="1" applyBorder="1" applyAlignment="1" applyProtection="1">
      <alignment vertical="top" wrapText="1"/>
      <protection locked="0"/>
    </xf>
    <xf numFmtId="0" fontId="28" fillId="0" borderId="0" xfId="14" applyFont="1" applyFill="1" applyBorder="1" applyAlignment="1" applyProtection="1">
      <alignment horizontal="left" vertical="top" wrapText="1"/>
      <protection locked="0"/>
    </xf>
    <xf numFmtId="1" fontId="28" fillId="0" borderId="0" xfId="14" applyNumberFormat="1" applyFont="1" applyFill="1" applyBorder="1" applyAlignment="1" applyProtection="1">
      <alignment wrapText="1"/>
      <protection locked="0"/>
    </xf>
    <xf numFmtId="0" fontId="28" fillId="0" borderId="0" xfId="14" applyFont="1" applyFill="1" applyBorder="1" applyAlignment="1" applyProtection="1">
      <alignment wrapText="1"/>
      <protection locked="0"/>
    </xf>
    <xf numFmtId="0" fontId="28" fillId="0" borderId="0" xfId="14" applyFont="1" applyFill="1" applyBorder="1" applyAlignment="1" applyProtection="1">
      <protection locked="0"/>
    </xf>
    <xf numFmtId="165" fontId="28" fillId="0" borderId="0" xfId="14" applyNumberFormat="1" applyFont="1" applyFill="1" applyBorder="1" applyAlignment="1" applyProtection="1">
      <protection locked="0"/>
    </xf>
    <xf numFmtId="1" fontId="28" fillId="0" borderId="0" xfId="14" applyNumberFormat="1" applyFont="1" applyFill="1" applyBorder="1" applyAlignment="1" applyProtection="1">
      <protection locked="0"/>
    </xf>
    <xf numFmtId="49" fontId="21" fillId="0" borderId="0" xfId="15" applyNumberFormat="1" applyFont="1" applyFill="1" applyBorder="1" applyAlignment="1" applyProtection="1">
      <alignment vertical="top"/>
      <protection locked="0"/>
    </xf>
    <xf numFmtId="0" fontId="21" fillId="0" borderId="0" xfId="14" applyFont="1" applyFill="1" applyProtection="1">
      <protection locked="0"/>
    </xf>
    <xf numFmtId="0" fontId="21" fillId="0" borderId="0" xfId="15" applyFont="1" applyFill="1" applyBorder="1" applyProtection="1">
      <protection locked="0"/>
    </xf>
    <xf numFmtId="0" fontId="21" fillId="0" borderId="0" xfId="15" applyFont="1" applyFill="1" applyBorder="1" applyAlignment="1" applyProtection="1">
      <protection locked="0"/>
    </xf>
    <xf numFmtId="0" fontId="21" fillId="0" borderId="34" xfId="15" applyFont="1" applyFill="1" applyBorder="1" applyAlignment="1" applyProtection="1">
      <protection locked="0"/>
    </xf>
    <xf numFmtId="0" fontId="28" fillId="0" borderId="34" xfId="14" applyFont="1" applyFill="1" applyBorder="1" applyAlignment="1" applyProtection="1">
      <alignment vertical="center"/>
      <protection locked="0"/>
    </xf>
    <xf numFmtId="0" fontId="21" fillId="0" borderId="0" xfId="14" applyFont="1" applyFill="1" applyAlignment="1" applyProtection="1">
      <alignment vertical="center"/>
      <protection locked="0"/>
    </xf>
    <xf numFmtId="0" fontId="21" fillId="0" borderId="0" xfId="14" applyFont="1" applyFill="1" applyAlignment="1" applyProtection="1">
      <alignment wrapText="1"/>
      <protection locked="0"/>
    </xf>
    <xf numFmtId="0" fontId="21" fillId="0" borderId="0" xfId="14" applyFont="1" applyFill="1" applyAlignment="1" applyProtection="1">
      <protection locked="0"/>
    </xf>
    <xf numFmtId="0" fontId="21" fillId="0" borderId="0" xfId="14" applyFont="1" applyFill="1" applyBorder="1" applyAlignment="1" applyProtection="1">
      <protection locked="0"/>
    </xf>
    <xf numFmtId="0" fontId="21" fillId="0" borderId="0" xfId="14" applyFont="1" applyFill="1" applyAlignment="1" applyProtection="1">
      <alignment horizontal="left" vertical="top"/>
      <protection locked="0"/>
    </xf>
    <xf numFmtId="0" fontId="43" fillId="0" borderId="27" xfId="0" applyFont="1" applyFill="1" applyBorder="1" applyAlignment="1" applyProtection="1">
      <alignment horizontal="left" vertical="center" wrapText="1"/>
    </xf>
    <xf numFmtId="0" fontId="19" fillId="0" borderId="35" xfId="0" applyNumberFormat="1" applyFont="1" applyFill="1" applyBorder="1" applyAlignment="1" applyProtection="1">
      <alignment horizontal="center" vertical="center"/>
    </xf>
    <xf numFmtId="0" fontId="19" fillId="0" borderId="36" xfId="0" applyNumberFormat="1" applyFont="1" applyFill="1" applyBorder="1" applyAlignment="1" applyProtection="1">
      <alignment horizontal="center" vertical="center"/>
    </xf>
    <xf numFmtId="0" fontId="19" fillId="0" borderId="26" xfId="0" applyNumberFormat="1" applyFont="1" applyFill="1" applyBorder="1" applyAlignment="1" applyProtection="1">
      <alignment horizontal="center" vertical="center"/>
    </xf>
    <xf numFmtId="0" fontId="19" fillId="0" borderId="26" xfId="0" applyFont="1" applyFill="1" applyBorder="1" applyAlignment="1" applyProtection="1">
      <alignment horizontal="center" vertical="center"/>
    </xf>
    <xf numFmtId="0" fontId="43" fillId="0" borderId="9" xfId="0" applyFont="1" applyFill="1" applyBorder="1" applyAlignment="1" applyProtection="1">
      <alignment horizontal="center" vertical="center"/>
    </xf>
    <xf numFmtId="0" fontId="43" fillId="0" borderId="27" xfId="0" applyFont="1" applyFill="1" applyBorder="1" applyAlignment="1" applyProtection="1">
      <alignment horizontal="left" vertical="center"/>
    </xf>
    <xf numFmtId="0" fontId="19" fillId="0" borderId="35" xfId="0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</xf>
    <xf numFmtId="0" fontId="43" fillId="0" borderId="27" xfId="0" applyFont="1" applyFill="1" applyBorder="1" applyAlignment="1" applyProtection="1">
      <alignment horizontal="left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43" fillId="0" borderId="9" xfId="0" applyFont="1" applyFill="1" applyBorder="1" applyAlignment="1" applyProtection="1">
      <alignment horizontal="center" vertical="center"/>
      <protection locked="0"/>
    </xf>
    <xf numFmtId="1" fontId="43" fillId="0" borderId="18" xfId="0" applyNumberFormat="1" applyFont="1" applyFill="1" applyBorder="1" applyAlignment="1" applyProtection="1">
      <alignment horizontal="center" vertical="center"/>
      <protection locked="0"/>
    </xf>
    <xf numFmtId="1" fontId="43" fillId="0" borderId="9" xfId="0" applyNumberFormat="1" applyFont="1" applyFill="1" applyBorder="1" applyAlignment="1" applyProtection="1">
      <alignment horizontal="center" vertical="center"/>
      <protection locked="0"/>
    </xf>
    <xf numFmtId="1" fontId="43" fillId="0" borderId="27" xfId="0" applyNumberFormat="1" applyFont="1" applyFill="1" applyBorder="1" applyAlignment="1" applyProtection="1">
      <alignment horizontal="center" vertical="center"/>
      <protection locked="0"/>
    </xf>
    <xf numFmtId="0" fontId="43" fillId="0" borderId="14" xfId="14" applyNumberFormat="1" applyFont="1" applyFill="1" applyBorder="1" applyAlignment="1" applyProtection="1">
      <alignment horizontal="center" vertical="center" wrapText="1"/>
    </xf>
    <xf numFmtId="0" fontId="43" fillId="0" borderId="16" xfId="0" applyFont="1" applyFill="1" applyBorder="1" applyAlignment="1" applyProtection="1">
      <alignment horizontal="left" vertical="top" wrapText="1"/>
      <protection locked="0"/>
    </xf>
    <xf numFmtId="0" fontId="19" fillId="0" borderId="37" xfId="0" applyFont="1" applyFill="1" applyBorder="1" applyAlignment="1" applyProtection="1">
      <alignment horizontal="center" vertical="center"/>
    </xf>
    <xf numFmtId="0" fontId="19" fillId="0" borderId="38" xfId="0" applyFont="1" applyFill="1" applyBorder="1" applyAlignment="1" applyProtection="1">
      <alignment horizontal="center" vertical="center"/>
    </xf>
    <xf numFmtId="0" fontId="19" fillId="0" borderId="39" xfId="0" applyFont="1" applyFill="1" applyBorder="1" applyAlignment="1" applyProtection="1">
      <alignment horizontal="center" vertical="center"/>
    </xf>
    <xf numFmtId="0" fontId="19" fillId="0" borderId="40" xfId="0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1" fontId="43" fillId="0" borderId="14" xfId="0" applyNumberFormat="1" applyFont="1" applyFill="1" applyBorder="1" applyAlignment="1" applyProtection="1">
      <alignment horizontal="center" vertical="center"/>
      <protection locked="0"/>
    </xf>
    <xf numFmtId="1" fontId="43" fillId="0" borderId="15" xfId="0" applyNumberFormat="1" applyFont="1" applyFill="1" applyBorder="1" applyAlignment="1" applyProtection="1">
      <alignment horizontal="center" vertical="center"/>
      <protection locked="0"/>
    </xf>
    <xf numFmtId="1" fontId="43" fillId="0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1" fontId="43" fillId="0" borderId="42" xfId="0" applyNumberFormat="1" applyFont="1" applyFill="1" applyBorder="1" applyAlignment="1" applyProtection="1">
      <alignment horizontal="center" vertical="center"/>
      <protection locked="0"/>
    </xf>
    <xf numFmtId="1" fontId="43" fillId="0" borderId="25" xfId="0" applyNumberFormat="1" applyFont="1" applyFill="1" applyBorder="1" applyAlignment="1" applyProtection="1">
      <alignment horizontal="center" vertical="center"/>
      <protection locked="0"/>
    </xf>
    <xf numFmtId="1" fontId="43" fillId="0" borderId="43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Fill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center" vertical="center"/>
    </xf>
    <xf numFmtId="0" fontId="19" fillId="0" borderId="45" xfId="0" applyFont="1" applyFill="1" applyBorder="1" applyAlignment="1" applyProtection="1">
      <alignment horizontal="center" vertical="center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19" fillId="0" borderId="45" xfId="0" applyFont="1" applyFill="1" applyBorder="1" applyAlignment="1" applyProtection="1">
      <alignment horizontal="center" vertical="center"/>
      <protection locked="0"/>
    </xf>
    <xf numFmtId="0" fontId="43" fillId="0" borderId="19" xfId="0" applyFont="1" applyFill="1" applyBorder="1" applyAlignment="1" applyProtection="1">
      <alignment horizontal="center" vertical="center"/>
      <protection locked="0"/>
    </xf>
    <xf numFmtId="0" fontId="43" fillId="0" borderId="18" xfId="14" applyFont="1" applyFill="1" applyBorder="1" applyAlignment="1" applyProtection="1">
      <alignment horizontal="center" vertical="center" wrapText="1"/>
    </xf>
    <xf numFmtId="49" fontId="43" fillId="0" borderId="18" xfId="14" applyNumberFormat="1" applyFont="1" applyFill="1" applyBorder="1" applyAlignment="1" applyProtection="1">
      <alignment horizontal="center" vertical="center" wrapText="1"/>
    </xf>
    <xf numFmtId="166" fontId="43" fillId="0" borderId="9" xfId="0" applyNumberFormat="1" applyFont="1" applyFill="1" applyBorder="1" applyAlignment="1" applyProtection="1">
      <alignment horizontal="center" vertical="center"/>
      <protection locked="0"/>
    </xf>
    <xf numFmtId="49" fontId="43" fillId="0" borderId="42" xfId="14" applyNumberFormat="1" applyFont="1" applyFill="1" applyBorder="1" applyAlignment="1" applyProtection="1">
      <alignment horizontal="center" vertical="center" wrapText="1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</xf>
    <xf numFmtId="166" fontId="43" fillId="0" borderId="25" xfId="0" applyNumberFormat="1" applyFont="1" applyFill="1" applyBorder="1" applyAlignment="1" applyProtection="1">
      <alignment horizontal="center" vertical="center"/>
      <protection locked="0"/>
    </xf>
    <xf numFmtId="0" fontId="19" fillId="8" borderId="50" xfId="0" applyFont="1" applyFill="1" applyBorder="1" applyAlignment="1" applyProtection="1">
      <alignment horizontal="center" vertical="center"/>
      <protection locked="0"/>
    </xf>
    <xf numFmtId="0" fontId="45" fillId="0" borderId="34" xfId="14" applyFont="1" applyFill="1" applyBorder="1" applyAlignment="1" applyProtection="1">
      <alignment vertical="center"/>
      <protection locked="0"/>
    </xf>
    <xf numFmtId="0" fontId="45" fillId="0" borderId="0" xfId="14" applyFont="1" applyFill="1" applyAlignment="1" applyProtection="1">
      <alignment vertical="center"/>
      <protection locked="0"/>
    </xf>
    <xf numFmtId="0" fontId="43" fillId="8" borderId="27" xfId="0" applyFont="1" applyFill="1" applyBorder="1" applyAlignment="1" applyProtection="1">
      <alignment horizontal="left" vertical="center" wrapText="1"/>
    </xf>
    <xf numFmtId="0" fontId="1" fillId="9" borderId="0" xfId="0" applyFont="1" applyFill="1" applyProtection="1">
      <protection locked="0"/>
    </xf>
    <xf numFmtId="1" fontId="19" fillId="0" borderId="9" xfId="14" applyNumberFormat="1" applyFont="1" applyFill="1" applyBorder="1" applyAlignment="1" applyProtection="1">
      <alignment horizontal="center" vertical="center" wrapText="1"/>
    </xf>
    <xf numFmtId="0" fontId="19" fillId="8" borderId="35" xfId="0" applyFont="1" applyFill="1" applyBorder="1" applyAlignment="1" applyProtection="1">
      <alignment horizontal="center" vertical="center"/>
      <protection locked="0"/>
    </xf>
    <xf numFmtId="0" fontId="19" fillId="8" borderId="36" xfId="0" applyFont="1" applyFill="1" applyBorder="1" applyAlignment="1" applyProtection="1">
      <alignment horizontal="center" vertical="center"/>
      <protection locked="0"/>
    </xf>
    <xf numFmtId="0" fontId="19" fillId="8" borderId="26" xfId="0" applyFont="1" applyFill="1" applyBorder="1" applyAlignment="1" applyProtection="1">
      <alignment horizontal="center" vertical="center"/>
      <protection locked="0"/>
    </xf>
    <xf numFmtId="0" fontId="19" fillId="8" borderId="26" xfId="0" applyFont="1" applyFill="1" applyBorder="1" applyAlignment="1" applyProtection="1">
      <alignment horizontal="center" vertical="center"/>
    </xf>
    <xf numFmtId="1" fontId="43" fillId="8" borderId="18" xfId="0" applyNumberFormat="1" applyFont="1" applyFill="1" applyBorder="1" applyAlignment="1" applyProtection="1">
      <alignment horizontal="center" vertical="center"/>
    </xf>
    <xf numFmtId="1" fontId="43" fillId="8" borderId="9" xfId="0" applyNumberFormat="1" applyFont="1" applyFill="1" applyBorder="1" applyAlignment="1" applyProtection="1">
      <alignment horizontal="center" vertical="center"/>
    </xf>
    <xf numFmtId="0" fontId="43" fillId="8" borderId="9" xfId="0" applyFont="1" applyFill="1" applyBorder="1" applyAlignment="1" applyProtection="1">
      <alignment horizontal="center" vertical="center"/>
      <protection locked="0"/>
    </xf>
    <xf numFmtId="1" fontId="43" fillId="8" borderId="26" xfId="0" applyNumberFormat="1" applyFont="1" applyFill="1" applyBorder="1" applyAlignment="1" applyProtection="1">
      <alignment horizontal="center" vertical="center"/>
    </xf>
    <xf numFmtId="1" fontId="43" fillId="8" borderId="18" xfId="0" applyNumberFormat="1" applyFont="1" applyFill="1" applyBorder="1" applyAlignment="1" applyProtection="1">
      <alignment horizontal="center" vertical="center"/>
      <protection locked="0"/>
    </xf>
    <xf numFmtId="1" fontId="43" fillId="8" borderId="9" xfId="0" applyNumberFormat="1" applyFont="1" applyFill="1" applyBorder="1" applyAlignment="1" applyProtection="1">
      <alignment horizontal="center" vertical="center"/>
      <protection locked="0"/>
    </xf>
    <xf numFmtId="1" fontId="43" fillId="8" borderId="27" xfId="0" applyNumberFormat="1" applyFont="1" applyFill="1" applyBorder="1" applyAlignment="1" applyProtection="1">
      <alignment horizontal="center" vertical="center"/>
      <protection locked="0"/>
    </xf>
    <xf numFmtId="0" fontId="43" fillId="8" borderId="27" xfId="0" applyFont="1" applyFill="1" applyBorder="1" applyAlignment="1" applyProtection="1">
      <alignment horizontal="left" vertical="center" wrapText="1"/>
      <protection locked="0"/>
    </xf>
    <xf numFmtId="0" fontId="33" fillId="6" borderId="29" xfId="0" applyFont="1" applyFill="1" applyBorder="1" applyAlignment="1" applyProtection="1">
      <alignment horizontal="center" vertical="center"/>
    </xf>
    <xf numFmtId="1" fontId="33" fillId="6" borderId="28" xfId="0" applyNumberFormat="1" applyFont="1" applyFill="1" applyBorder="1" applyAlignment="1" applyProtection="1">
      <alignment horizontal="center" vertical="center"/>
    </xf>
    <xf numFmtId="1" fontId="33" fillId="6" borderId="10" xfId="0" applyNumberFormat="1" applyFont="1" applyFill="1" applyBorder="1" applyAlignment="1" applyProtection="1">
      <alignment horizontal="center" vertical="center"/>
    </xf>
    <xf numFmtId="1" fontId="43" fillId="0" borderId="19" xfId="0" applyNumberFormat="1" applyFont="1" applyFill="1" applyBorder="1" applyAlignment="1" applyProtection="1">
      <alignment horizontal="center" vertical="center"/>
      <protection locked="0"/>
    </xf>
    <xf numFmtId="1" fontId="43" fillId="0" borderId="19" xfId="0" applyNumberFormat="1" applyFont="1" applyFill="1" applyBorder="1" applyAlignment="1" applyProtection="1">
      <alignment horizontal="center" vertical="center"/>
    </xf>
    <xf numFmtId="0" fontId="43" fillId="0" borderId="55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left" vertical="center" wrapText="1"/>
      <protection locked="0"/>
    </xf>
    <xf numFmtId="1" fontId="43" fillId="0" borderId="55" xfId="0" applyNumberFormat="1" applyFont="1" applyFill="1" applyBorder="1" applyAlignment="1" applyProtection="1">
      <alignment horizontal="center" vertical="center"/>
      <protection locked="0"/>
    </xf>
    <xf numFmtId="0" fontId="43" fillId="0" borderId="19" xfId="0" applyFont="1" applyFill="1" applyBorder="1" applyAlignment="1" applyProtection="1">
      <alignment horizontal="center" vertical="center"/>
      <protection locked="0"/>
    </xf>
    <xf numFmtId="0" fontId="43" fillId="0" borderId="18" xfId="14" applyNumberFormat="1" applyFont="1" applyFill="1" applyBorder="1" applyAlignment="1" applyProtection="1">
      <alignment horizontal="center" vertical="center" wrapText="1"/>
    </xf>
    <xf numFmtId="0" fontId="19" fillId="0" borderId="46" xfId="0" applyFont="1" applyFill="1" applyBorder="1" applyAlignment="1" applyProtection="1">
      <alignment horizontal="center" vertical="center"/>
    </xf>
    <xf numFmtId="1" fontId="43" fillId="0" borderId="46" xfId="0" applyNumberFormat="1" applyFont="1" applyFill="1" applyBorder="1" applyAlignment="1" applyProtection="1">
      <alignment horizontal="center" vertical="center"/>
    </xf>
    <xf numFmtId="1" fontId="33" fillId="6" borderId="15" xfId="0" applyNumberFormat="1" applyFont="1" applyFill="1" applyBorder="1" applyAlignment="1" applyProtection="1">
      <alignment horizontal="center" vertical="center"/>
    </xf>
    <xf numFmtId="1" fontId="43" fillId="6" borderId="15" xfId="0" applyNumberFormat="1" applyFont="1" applyFill="1" applyBorder="1" applyAlignment="1" applyProtection="1">
      <alignment horizontal="center" vertical="center"/>
    </xf>
    <xf numFmtId="0" fontId="25" fillId="0" borderId="58" xfId="13" applyFont="1" applyFill="1" applyBorder="1" applyAlignment="1" applyProtection="1">
      <alignment horizontal="center" vertical="center" textRotation="90"/>
    </xf>
    <xf numFmtId="0" fontId="25" fillId="0" borderId="37" xfId="13" applyFont="1" applyFill="1" applyBorder="1" applyAlignment="1" applyProtection="1">
      <alignment horizontal="center" vertical="center"/>
      <protection locked="0"/>
    </xf>
    <xf numFmtId="0" fontId="25" fillId="0" borderId="70" xfId="13" applyFont="1" applyFill="1" applyBorder="1" applyAlignment="1" applyProtection="1">
      <alignment horizontal="center" vertical="center"/>
      <protection locked="0"/>
    </xf>
    <xf numFmtId="0" fontId="25" fillId="0" borderId="58" xfId="13" applyFont="1" applyFill="1" applyBorder="1" applyAlignment="1" applyProtection="1">
      <alignment horizontal="center" vertical="center"/>
      <protection locked="0"/>
    </xf>
    <xf numFmtId="0" fontId="25" fillId="7" borderId="70" xfId="13" applyFont="1" applyFill="1" applyBorder="1" applyAlignment="1" applyProtection="1">
      <alignment horizontal="center" vertical="center"/>
      <protection locked="0"/>
    </xf>
    <xf numFmtId="0" fontId="23" fillId="7" borderId="18" xfId="13" applyFont="1" applyFill="1" applyBorder="1" applyAlignment="1" applyProtection="1">
      <alignment horizontal="center" vertical="center"/>
      <protection locked="0"/>
    </xf>
    <xf numFmtId="0" fontId="23" fillId="7" borderId="9" xfId="13" applyFont="1" applyFill="1" applyBorder="1" applyAlignment="1" applyProtection="1">
      <alignment horizontal="center" vertical="center"/>
      <protection locked="0"/>
    </xf>
    <xf numFmtId="0" fontId="23" fillId="7" borderId="27" xfId="13" applyFont="1" applyFill="1" applyBorder="1" applyAlignment="1" applyProtection="1">
      <alignment horizontal="center" vertical="center"/>
      <protection locked="0"/>
    </xf>
    <xf numFmtId="0" fontId="23" fillId="8" borderId="6" xfId="13" applyFont="1" applyFill="1" applyBorder="1" applyAlignment="1" applyProtection="1">
      <alignment horizontal="center" vertical="center"/>
      <protection locked="0"/>
    </xf>
    <xf numFmtId="0" fontId="23" fillId="8" borderId="9" xfId="13" applyFont="1" applyFill="1" applyBorder="1" applyAlignment="1" applyProtection="1">
      <alignment horizontal="center" vertical="center"/>
      <protection locked="0"/>
    </xf>
    <xf numFmtId="0" fontId="23" fillId="8" borderId="27" xfId="13" applyFont="1" applyFill="1" applyBorder="1" applyAlignment="1" applyProtection="1">
      <alignment horizontal="center" vertical="center"/>
      <protection locked="0"/>
    </xf>
    <xf numFmtId="0" fontId="23" fillId="8" borderId="18" xfId="13" applyFont="1" applyFill="1" applyBorder="1" applyAlignment="1" applyProtection="1">
      <alignment horizontal="center" vertical="center"/>
      <protection locked="0"/>
    </xf>
    <xf numFmtId="0" fontId="23" fillId="7" borderId="26" xfId="13" applyFont="1" applyFill="1" applyBorder="1" applyAlignment="1" applyProtection="1">
      <alignment horizontal="center" vertical="center"/>
      <protection locked="0"/>
    </xf>
    <xf numFmtId="0" fontId="43" fillId="0" borderId="18" xfId="0" applyFont="1" applyBorder="1" applyAlignment="1">
      <alignment horizontal="center" vertical="center"/>
    </xf>
    <xf numFmtId="0" fontId="43" fillId="8" borderId="18" xfId="0" applyFont="1" applyFill="1" applyBorder="1" applyAlignment="1">
      <alignment horizontal="center" vertical="center"/>
    </xf>
    <xf numFmtId="0" fontId="17" fillId="0" borderId="14" xfId="13" applyFont="1" applyFill="1" applyBorder="1" applyAlignment="1" applyProtection="1">
      <alignment horizontal="center" vertical="center"/>
    </xf>
    <xf numFmtId="0" fontId="17" fillId="0" borderId="15" xfId="13" applyFont="1" applyFill="1" applyBorder="1" applyAlignment="1" applyProtection="1">
      <alignment horizontal="center" vertical="center"/>
    </xf>
    <xf numFmtId="0" fontId="17" fillId="0" borderId="16" xfId="13" applyFont="1" applyFill="1" applyBorder="1" applyAlignment="1" applyProtection="1">
      <alignment horizontal="center" vertical="center"/>
    </xf>
    <xf numFmtId="0" fontId="17" fillId="0" borderId="0" xfId="13" applyFont="1" applyFill="1" applyAlignment="1" applyProtection="1">
      <alignment horizontal="left" vertical="top" wrapText="1"/>
    </xf>
    <xf numFmtId="0" fontId="41" fillId="0" borderId="0" xfId="13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17" fillId="0" borderId="0" xfId="13" applyFont="1" applyFill="1" applyAlignment="1" applyProtection="1">
      <alignment vertical="top" wrapText="1"/>
    </xf>
    <xf numFmtId="0" fontId="23" fillId="0" borderId="35" xfId="13" applyFont="1" applyFill="1" applyBorder="1" applyAlignment="1" applyProtection="1">
      <alignment horizontal="left"/>
      <protection locked="0"/>
    </xf>
    <xf numFmtId="49" fontId="24" fillId="0" borderId="51" xfId="13" applyNumberFormat="1" applyFont="1" applyFill="1" applyBorder="1" applyAlignment="1" applyProtection="1">
      <alignment horizontal="center" vertical="center" wrapText="1"/>
    </xf>
    <xf numFmtId="49" fontId="24" fillId="0" borderId="22" xfId="13" applyNumberFormat="1" applyFont="1" applyFill="1" applyBorder="1" applyAlignment="1" applyProtection="1">
      <alignment horizontal="center" vertical="center" wrapText="1"/>
    </xf>
    <xf numFmtId="0" fontId="23" fillId="0" borderId="34" xfId="13" applyFont="1" applyFill="1" applyBorder="1" applyAlignment="1" applyProtection="1">
      <alignment horizontal="left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9" fillId="0" borderId="0" xfId="13" applyFont="1" applyAlignment="1" applyProtection="1">
      <alignment horizontal="left"/>
    </xf>
    <xf numFmtId="0" fontId="25" fillId="0" borderId="13" xfId="13" applyFont="1" applyFill="1" applyBorder="1" applyAlignment="1" applyProtection="1">
      <alignment horizontal="center" vertical="center" textRotation="90"/>
    </xf>
    <xf numFmtId="0" fontId="25" fillId="0" borderId="21" xfId="13" applyFont="1" applyFill="1" applyBorder="1" applyAlignment="1" applyProtection="1">
      <alignment horizontal="center" vertical="center" textRotation="90"/>
    </xf>
    <xf numFmtId="49" fontId="24" fillId="0" borderId="53" xfId="13" applyNumberFormat="1" applyFont="1" applyFill="1" applyBorder="1" applyAlignment="1" applyProtection="1">
      <alignment horizontal="center" vertical="center" wrapText="1"/>
    </xf>
    <xf numFmtId="49" fontId="24" fillId="0" borderId="54" xfId="13" applyNumberFormat="1" applyFont="1" applyFill="1" applyBorder="1" applyAlignment="1" applyProtection="1">
      <alignment horizontal="center" vertical="center" wrapText="1"/>
    </xf>
    <xf numFmtId="0" fontId="39" fillId="0" borderId="0" xfId="13" applyFont="1" applyFill="1" applyAlignment="1" applyProtection="1">
      <alignment horizontal="left"/>
    </xf>
    <xf numFmtId="49" fontId="24" fillId="0" borderId="52" xfId="13" applyNumberFormat="1" applyFont="1" applyFill="1" applyBorder="1" applyAlignment="1" applyProtection="1">
      <alignment horizontal="center" vertical="center" wrapText="1"/>
    </xf>
    <xf numFmtId="49" fontId="24" fillId="0" borderId="23" xfId="13" applyNumberFormat="1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 vertical="center"/>
    </xf>
    <xf numFmtId="0" fontId="40" fillId="0" borderId="0" xfId="0" applyFont="1" applyAlignment="1" applyProtection="1">
      <alignment horizontal="center" vertical="center"/>
    </xf>
    <xf numFmtId="0" fontId="39" fillId="0" borderId="0" xfId="13" applyFont="1" applyAlignment="1" applyProtection="1">
      <alignment horizontal="left" wrapText="1"/>
    </xf>
    <xf numFmtId="0" fontId="23" fillId="0" borderId="34" xfId="13" applyFont="1" applyFill="1" applyBorder="1" applyAlignment="1" applyProtection="1">
      <alignment horizontal="left" wrapText="1"/>
      <protection locked="0"/>
    </xf>
    <xf numFmtId="0" fontId="28" fillId="0" borderId="4" xfId="0" applyFont="1" applyFill="1" applyBorder="1" applyAlignment="1" applyProtection="1">
      <alignment horizontal="center" vertical="center"/>
    </xf>
    <xf numFmtId="0" fontId="28" fillId="0" borderId="60" xfId="0" applyFont="1" applyFill="1" applyBorder="1" applyAlignment="1" applyProtection="1">
      <alignment horizontal="center" vertical="center"/>
    </xf>
    <xf numFmtId="0" fontId="28" fillId="0" borderId="61" xfId="0" applyFont="1" applyFill="1" applyBorder="1" applyAlignment="1" applyProtection="1">
      <alignment horizontal="center" vertical="center"/>
    </xf>
    <xf numFmtId="0" fontId="22" fillId="0" borderId="16" xfId="0" applyFont="1" applyFill="1" applyBorder="1" applyAlignment="1" applyProtection="1">
      <alignment horizontal="center" vertical="center"/>
    </xf>
    <xf numFmtId="0" fontId="22" fillId="0" borderId="27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justify" textRotation="90"/>
    </xf>
    <xf numFmtId="0" fontId="5" fillId="0" borderId="7" xfId="0" applyFont="1" applyFill="1" applyBorder="1" applyAlignment="1" applyProtection="1">
      <alignment horizontal="center" vertical="justify" textRotation="90"/>
    </xf>
    <xf numFmtId="1" fontId="44" fillId="0" borderId="9" xfId="0" applyNumberFormat="1" applyFont="1" applyFill="1" applyBorder="1" applyAlignment="1" applyProtection="1">
      <alignment horizontal="center" textRotation="90" wrapText="1"/>
    </xf>
    <xf numFmtId="1" fontId="44" fillId="0" borderId="6" xfId="0" applyNumberFormat="1" applyFont="1" applyFill="1" applyBorder="1" applyAlignment="1" applyProtection="1">
      <alignment horizontal="center" textRotation="90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1" fontId="44" fillId="0" borderId="9" xfId="0" applyNumberFormat="1" applyFont="1" applyFill="1" applyBorder="1" applyAlignment="1" applyProtection="1">
      <alignment horizontal="center" vertical="justify" textRotation="90" wrapText="1"/>
    </xf>
    <xf numFmtId="1" fontId="44" fillId="0" borderId="6" xfId="0" applyNumberFormat="1" applyFont="1" applyFill="1" applyBorder="1" applyAlignment="1" applyProtection="1">
      <alignment horizontal="center" vertical="justify" textRotation="90" wrapText="1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/>
    </xf>
    <xf numFmtId="0" fontId="19" fillId="0" borderId="67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68" xfId="0" applyFont="1" applyFill="1" applyBorder="1" applyAlignment="1" applyProtection="1">
      <alignment horizontal="center" vertical="center"/>
    </xf>
    <xf numFmtId="0" fontId="19" fillId="0" borderId="56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textRotation="90"/>
    </xf>
    <xf numFmtId="0" fontId="5" fillId="0" borderId="6" xfId="0" applyFont="1" applyFill="1" applyBorder="1" applyAlignment="1" applyProtection="1">
      <alignment horizontal="center" textRotation="90"/>
    </xf>
    <xf numFmtId="1" fontId="44" fillId="0" borderId="26" xfId="0" applyNumberFormat="1" applyFont="1" applyFill="1" applyBorder="1" applyAlignment="1" applyProtection="1">
      <alignment horizontal="center" wrapText="1"/>
    </xf>
    <xf numFmtId="1" fontId="44" fillId="0" borderId="35" xfId="0" applyNumberFormat="1" applyFont="1" applyFill="1" applyBorder="1" applyAlignment="1" applyProtection="1">
      <alignment horizontal="center" wrapText="1"/>
    </xf>
    <xf numFmtId="1" fontId="44" fillId="0" borderId="36" xfId="0" applyNumberFormat="1" applyFont="1" applyFill="1" applyBorder="1" applyAlignment="1" applyProtection="1">
      <alignment horizontal="center" wrapText="1"/>
    </xf>
    <xf numFmtId="0" fontId="5" fillId="0" borderId="9" xfId="0" applyFont="1" applyFill="1" applyBorder="1" applyAlignment="1" applyProtection="1">
      <alignment horizontal="center" textRotation="90" wrapText="1"/>
    </xf>
    <xf numFmtId="0" fontId="5" fillId="0" borderId="6" xfId="0" applyFont="1" applyFill="1" applyBorder="1" applyAlignment="1" applyProtection="1">
      <alignment horizontal="center" textRotation="90" wrapText="1"/>
    </xf>
    <xf numFmtId="0" fontId="40" fillId="0" borderId="26" xfId="0" applyFont="1" applyFill="1" applyBorder="1" applyAlignment="1" applyProtection="1">
      <alignment horizontal="center" vertical="center"/>
    </xf>
    <xf numFmtId="0" fontId="40" fillId="0" borderId="35" xfId="0" applyFont="1" applyFill="1" applyBorder="1" applyAlignment="1" applyProtection="1">
      <alignment horizontal="center" vertical="center"/>
    </xf>
    <xf numFmtId="0" fontId="32" fillId="6" borderId="4" xfId="0" applyNumberFormat="1" applyFont="1" applyFill="1" applyBorder="1" applyAlignment="1" applyProtection="1">
      <alignment horizontal="center" vertical="center"/>
    </xf>
    <xf numFmtId="0" fontId="32" fillId="6" borderId="60" xfId="0" applyNumberFormat="1" applyFont="1" applyFill="1" applyBorder="1" applyAlignment="1" applyProtection="1">
      <alignment horizontal="center" vertical="center"/>
    </xf>
    <xf numFmtId="0" fontId="32" fillId="6" borderId="61" xfId="0" applyNumberFormat="1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56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29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</xf>
    <xf numFmtId="0" fontId="33" fillId="0" borderId="56" xfId="0" applyFont="1" applyFill="1" applyBorder="1" applyAlignment="1" applyProtection="1">
      <alignment horizontal="right" vertical="center"/>
    </xf>
    <xf numFmtId="0" fontId="33" fillId="0" borderId="57" xfId="0" applyFont="1" applyFill="1" applyBorder="1" applyAlignment="1" applyProtection="1">
      <alignment horizontal="right" vertical="center"/>
    </xf>
    <xf numFmtId="0" fontId="33" fillId="0" borderId="10" xfId="0" applyNumberFormat="1" applyFont="1" applyFill="1" applyBorder="1" applyAlignment="1" applyProtection="1">
      <alignment horizontal="center" vertical="center"/>
    </xf>
    <xf numFmtId="0" fontId="19" fillId="0" borderId="33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0" fillId="0" borderId="37" xfId="0" applyFont="1" applyFill="1" applyBorder="1" applyAlignment="1" applyProtection="1">
      <alignment horizontal="center" vertical="center"/>
    </xf>
    <xf numFmtId="0" fontId="40" fillId="0" borderId="38" xfId="0" applyFont="1" applyFill="1" applyBorder="1" applyAlignment="1" applyProtection="1">
      <alignment horizontal="center" vertical="center"/>
    </xf>
    <xf numFmtId="0" fontId="40" fillId="0" borderId="65" xfId="0" applyFont="1" applyFill="1" applyBorder="1" applyAlignment="1" applyProtection="1">
      <alignment horizontal="center" vertical="center"/>
    </xf>
    <xf numFmtId="0" fontId="33" fillId="6" borderId="58" xfId="0" applyNumberFormat="1" applyFont="1" applyFill="1" applyBorder="1" applyAlignment="1" applyProtection="1">
      <alignment horizontal="center" vertical="center"/>
    </xf>
    <xf numFmtId="0" fontId="33" fillId="6" borderId="60" xfId="0" applyNumberFormat="1" applyFont="1" applyFill="1" applyBorder="1" applyAlignment="1" applyProtection="1">
      <alignment horizontal="center" vertical="center"/>
    </xf>
    <xf numFmtId="0" fontId="33" fillId="6" borderId="61" xfId="0" applyNumberFormat="1" applyFont="1" applyFill="1" applyBorder="1" applyAlignment="1" applyProtection="1">
      <alignment horizontal="center" vertical="center"/>
    </xf>
    <xf numFmtId="0" fontId="33" fillId="6" borderId="4" xfId="0" applyNumberFormat="1" applyFont="1" applyFill="1" applyBorder="1" applyAlignment="1" applyProtection="1">
      <alignment horizontal="center" vertical="center"/>
    </xf>
    <xf numFmtId="0" fontId="33" fillId="6" borderId="56" xfId="0" applyFont="1" applyFill="1" applyBorder="1" applyAlignment="1" applyProtection="1">
      <alignment horizontal="right" vertical="center"/>
    </xf>
    <xf numFmtId="0" fontId="33" fillId="6" borderId="57" xfId="0" applyFont="1" applyFill="1" applyBorder="1" applyAlignment="1" applyProtection="1">
      <alignment horizontal="right" vertical="center"/>
    </xf>
    <xf numFmtId="0" fontId="33" fillId="0" borderId="10" xfId="0" applyFont="1" applyFill="1" applyBorder="1" applyAlignment="1" applyProtection="1">
      <alignment horizontal="center" vertical="center"/>
    </xf>
    <xf numFmtId="0" fontId="19" fillId="0" borderId="55" xfId="14" applyFont="1" applyFill="1" applyBorder="1" applyAlignment="1" applyProtection="1">
      <alignment horizontal="center" vertical="center" wrapText="1"/>
    </xf>
    <xf numFmtId="0" fontId="19" fillId="0" borderId="19" xfId="14" applyFont="1" applyFill="1" applyBorder="1" applyAlignment="1" applyProtection="1">
      <alignment horizontal="center" vertical="center" wrapText="1"/>
    </xf>
    <xf numFmtId="0" fontId="19" fillId="0" borderId="20" xfId="14" applyFont="1" applyFill="1" applyBorder="1" applyAlignment="1" applyProtection="1">
      <alignment horizontal="center" vertical="center" wrapText="1"/>
    </xf>
    <xf numFmtId="1" fontId="43" fillId="0" borderId="25" xfId="0" applyNumberFormat="1" applyFont="1" applyFill="1" applyBorder="1" applyAlignment="1" applyProtection="1">
      <alignment horizontal="center" vertical="center"/>
      <protection locked="0"/>
    </xf>
    <xf numFmtId="1" fontId="43" fillId="0" borderId="19" xfId="0" applyNumberFormat="1" applyFont="1" applyFill="1" applyBorder="1" applyAlignment="1" applyProtection="1">
      <alignment horizontal="center" vertical="center"/>
      <protection locked="0"/>
    </xf>
    <xf numFmtId="1" fontId="43" fillId="0" borderId="43" xfId="0" applyNumberFormat="1" applyFont="1" applyFill="1" applyBorder="1" applyAlignment="1" applyProtection="1">
      <alignment horizontal="center" vertical="center"/>
      <protection locked="0"/>
    </xf>
    <xf numFmtId="1" fontId="43" fillId="0" borderId="20" xfId="0" applyNumberFormat="1" applyFont="1" applyFill="1" applyBorder="1" applyAlignment="1" applyProtection="1">
      <alignment horizontal="center" vertical="center"/>
      <protection locked="0"/>
    </xf>
    <xf numFmtId="0" fontId="40" fillId="0" borderId="56" xfId="0" applyFont="1" applyFill="1" applyBorder="1" applyAlignment="1" applyProtection="1">
      <alignment horizontal="center" vertical="center"/>
    </xf>
    <xf numFmtId="0" fontId="40" fillId="0" borderId="11" xfId="0" applyFont="1" applyFill="1" applyBorder="1" applyAlignment="1" applyProtection="1">
      <alignment horizontal="center" vertical="center"/>
    </xf>
    <xf numFmtId="0" fontId="40" fillId="0" borderId="57" xfId="0" applyFont="1" applyFill="1" applyBorder="1" applyAlignment="1" applyProtection="1">
      <alignment horizontal="center" vertical="center"/>
    </xf>
    <xf numFmtId="0" fontId="43" fillId="0" borderId="42" xfId="14" applyNumberFormat="1" applyFont="1" applyFill="1" applyBorder="1" applyAlignment="1" applyProtection="1">
      <alignment horizontal="center" vertical="center" wrapText="1"/>
    </xf>
    <xf numFmtId="0" fontId="43" fillId="0" borderId="54" xfId="14" applyNumberFormat="1" applyFont="1" applyFill="1" applyBorder="1" applyAlignment="1" applyProtection="1">
      <alignment horizontal="center" vertical="center" wrapText="1"/>
    </xf>
    <xf numFmtId="1" fontId="43" fillId="0" borderId="25" xfId="0" applyNumberFormat="1" applyFont="1" applyFill="1" applyBorder="1" applyAlignment="1" applyProtection="1">
      <alignment horizontal="center" vertical="center"/>
    </xf>
    <xf numFmtId="1" fontId="43" fillId="0" borderId="19" xfId="0" applyNumberFormat="1" applyFont="1" applyFill="1" applyBorder="1" applyAlignment="1" applyProtection="1">
      <alignment horizontal="center" vertical="center"/>
    </xf>
    <xf numFmtId="0" fontId="43" fillId="0" borderId="25" xfId="0" applyFont="1" applyFill="1" applyBorder="1" applyAlignment="1" applyProtection="1">
      <alignment horizontal="center" vertical="center"/>
      <protection locked="0"/>
    </xf>
    <xf numFmtId="0" fontId="43" fillId="0" borderId="19" xfId="0" applyFont="1" applyFill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textRotation="90" wrapText="1"/>
    </xf>
    <xf numFmtId="1" fontId="5" fillId="0" borderId="69" xfId="0" applyNumberFormat="1" applyFont="1" applyFill="1" applyBorder="1" applyAlignment="1" applyProtection="1">
      <alignment horizontal="center" textRotation="90" wrapText="1"/>
    </xf>
    <xf numFmtId="1" fontId="5" fillId="0" borderId="22" xfId="0" applyNumberFormat="1" applyFont="1" applyFill="1" applyBorder="1" applyAlignment="1" applyProtection="1">
      <alignment horizontal="center" textRotation="90" wrapText="1"/>
    </xf>
    <xf numFmtId="1" fontId="5" fillId="0" borderId="18" xfId="0" applyNumberFormat="1" applyFont="1" applyFill="1" applyBorder="1" applyAlignment="1" applyProtection="1">
      <alignment horizontal="center" textRotation="90" wrapText="1"/>
    </xf>
    <xf numFmtId="1" fontId="5" fillId="0" borderId="5" xfId="0" applyNumberFormat="1" applyFont="1" applyFill="1" applyBorder="1" applyAlignment="1" applyProtection="1">
      <alignment horizontal="center" textRotation="90" wrapText="1"/>
    </xf>
    <xf numFmtId="1" fontId="5" fillId="0" borderId="43" xfId="0" applyNumberFormat="1" applyFont="1" applyFill="1" applyBorder="1" applyAlignment="1" applyProtection="1">
      <alignment horizontal="center" textRotation="90" wrapText="1"/>
    </xf>
    <xf numFmtId="1" fontId="5" fillId="0" borderId="66" xfId="0" applyNumberFormat="1" applyFont="1" applyFill="1" applyBorder="1" applyAlignment="1" applyProtection="1">
      <alignment horizontal="center" textRotation="90" wrapText="1"/>
    </xf>
    <xf numFmtId="1" fontId="5" fillId="0" borderId="23" xfId="0" applyNumberFormat="1" applyFont="1" applyFill="1" applyBorder="1" applyAlignment="1" applyProtection="1">
      <alignment horizontal="center" textRotation="90" wrapText="1"/>
    </xf>
    <xf numFmtId="0" fontId="33" fillId="6" borderId="58" xfId="0" applyFont="1" applyFill="1" applyBorder="1" applyAlignment="1" applyProtection="1">
      <alignment horizontal="right" vertical="center"/>
    </xf>
    <xf numFmtId="0" fontId="33" fillId="6" borderId="59" xfId="0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horizontal="center" textRotation="90"/>
    </xf>
    <xf numFmtId="0" fontId="5" fillId="0" borderId="5" xfId="0" applyFont="1" applyFill="1" applyBorder="1" applyAlignment="1" applyProtection="1">
      <alignment horizontal="center" textRotation="90"/>
    </xf>
    <xf numFmtId="0" fontId="17" fillId="0" borderId="27" xfId="0" applyFont="1" applyFill="1" applyBorder="1" applyAlignment="1" applyProtection="1">
      <alignment horizontal="center"/>
    </xf>
    <xf numFmtId="0" fontId="40" fillId="0" borderId="56" xfId="14" applyFont="1" applyFill="1" applyBorder="1" applyAlignment="1" applyProtection="1">
      <alignment horizontal="center" vertical="center" wrapText="1"/>
    </xf>
    <xf numFmtId="0" fontId="40" fillId="0" borderId="11" xfId="14" applyFont="1" applyFill="1" applyBorder="1" applyAlignment="1" applyProtection="1">
      <alignment horizontal="center" vertical="center" wrapText="1"/>
    </xf>
    <xf numFmtId="0" fontId="40" fillId="0" borderId="57" xfId="14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textRotation="90"/>
    </xf>
    <xf numFmtId="0" fontId="17" fillId="0" borderId="18" xfId="0" applyFont="1" applyFill="1" applyBorder="1" applyAlignment="1" applyProtection="1">
      <alignment horizontal="center" vertical="center" textRotation="90"/>
    </xf>
    <xf numFmtId="0" fontId="17" fillId="0" borderId="5" xfId="0" applyFont="1" applyFill="1" applyBorder="1" applyAlignment="1" applyProtection="1">
      <alignment horizontal="center" vertical="center" textRotation="90"/>
    </xf>
    <xf numFmtId="0" fontId="33" fillId="0" borderId="56" xfId="0" applyNumberFormat="1" applyFont="1" applyFill="1" applyBorder="1" applyAlignment="1" applyProtection="1">
      <alignment horizontal="center" vertical="center"/>
    </xf>
    <xf numFmtId="0" fontId="33" fillId="0" borderId="11" xfId="0" applyNumberFormat="1" applyFont="1" applyFill="1" applyBorder="1" applyAlignment="1" applyProtection="1">
      <alignment horizontal="center" vertical="center"/>
    </xf>
    <xf numFmtId="0" fontId="33" fillId="0" borderId="57" xfId="0" applyNumberFormat="1" applyFont="1" applyFill="1" applyBorder="1" applyAlignment="1" applyProtection="1">
      <alignment horizontal="center" vertical="center"/>
    </xf>
    <xf numFmtId="0" fontId="40" fillId="0" borderId="10" xfId="14" applyFont="1" applyFill="1" applyBorder="1" applyAlignment="1" applyProtection="1">
      <alignment horizontal="right" vertical="center" wrapText="1"/>
    </xf>
    <xf numFmtId="0" fontId="32" fillId="0" borderId="0" xfId="0" applyFont="1" applyFill="1" applyBorder="1" applyAlignment="1" applyProtection="1">
      <alignment horizontal="right" vertical="center"/>
    </xf>
    <xf numFmtId="0" fontId="43" fillId="0" borderId="42" xfId="0" applyFont="1" applyFill="1" applyBorder="1" applyAlignment="1" applyProtection="1">
      <alignment horizontal="center" vertical="center"/>
    </xf>
    <xf numFmtId="0" fontId="43" fillId="0" borderId="55" xfId="0" applyFont="1" applyFill="1" applyBorder="1" applyAlignment="1" applyProtection="1">
      <alignment horizontal="center" vertical="center"/>
    </xf>
    <xf numFmtId="0" fontId="19" fillId="0" borderId="43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/>
    </xf>
    <xf numFmtId="0" fontId="43" fillId="0" borderId="43" xfId="0" applyFont="1" applyFill="1" applyBorder="1" applyAlignment="1" applyProtection="1">
      <alignment horizontal="left" vertical="center" wrapText="1"/>
      <protection locked="0"/>
    </xf>
    <xf numFmtId="0" fontId="43" fillId="0" borderId="20" xfId="0" applyFont="1" applyFill="1" applyBorder="1" applyAlignment="1" applyProtection="1">
      <alignment horizontal="left" vertical="center" wrapText="1"/>
      <protection locked="0"/>
    </xf>
    <xf numFmtId="1" fontId="43" fillId="0" borderId="42" xfId="0" applyNumberFormat="1" applyFont="1" applyFill="1" applyBorder="1" applyAlignment="1" applyProtection="1">
      <alignment horizontal="center" vertical="center"/>
      <protection locked="0"/>
    </xf>
    <xf numFmtId="1" fontId="43" fillId="0" borderId="55" xfId="0" applyNumberFormat="1" applyFont="1" applyFill="1" applyBorder="1" applyAlignment="1" applyProtection="1">
      <alignment horizontal="center" vertical="center"/>
      <protection locked="0"/>
    </xf>
    <xf numFmtId="1" fontId="43" fillId="0" borderId="43" xfId="0" applyNumberFormat="1" applyFont="1" applyFill="1" applyBorder="1" applyAlignment="1" applyProtection="1">
      <alignment horizontal="center" vertical="center"/>
    </xf>
    <xf numFmtId="1" fontId="43" fillId="0" borderId="20" xfId="0" applyNumberFormat="1" applyFont="1" applyFill="1" applyBorder="1" applyAlignment="1" applyProtection="1">
      <alignment horizontal="center" vertical="center"/>
    </xf>
    <xf numFmtId="1" fontId="32" fillId="0" borderId="56" xfId="0" applyNumberFormat="1" applyFont="1" applyBorder="1" applyAlignment="1" applyProtection="1">
      <alignment horizontal="right" vertical="center"/>
    </xf>
    <xf numFmtId="1" fontId="32" fillId="0" borderId="11" xfId="0" applyNumberFormat="1" applyFont="1" applyBorder="1" applyAlignment="1" applyProtection="1">
      <alignment horizontal="right" vertical="center"/>
    </xf>
    <xf numFmtId="1" fontId="32" fillId="0" borderId="57" xfId="0" applyNumberFormat="1" applyFont="1" applyBorder="1" applyAlignment="1" applyProtection="1">
      <alignment horizontal="right" vertical="center"/>
    </xf>
    <xf numFmtId="1" fontId="32" fillId="0" borderId="62" xfId="0" applyNumberFormat="1" applyFont="1" applyBorder="1" applyAlignment="1" applyProtection="1">
      <alignment horizontal="center" vertical="center" textRotation="90"/>
    </xf>
    <xf numFmtId="1" fontId="32" fillId="0" borderId="63" xfId="0" applyNumberFormat="1" applyFont="1" applyBorder="1" applyAlignment="1" applyProtection="1">
      <alignment horizontal="center" vertical="center" textRotation="90"/>
    </xf>
    <xf numFmtId="1" fontId="32" fillId="0" borderId="64" xfId="0" applyNumberFormat="1" applyFont="1" applyBorder="1" applyAlignment="1" applyProtection="1">
      <alignment horizontal="center" vertical="center" textRotation="90"/>
    </xf>
    <xf numFmtId="1" fontId="40" fillId="7" borderId="56" xfId="0" applyNumberFormat="1" applyFont="1" applyFill="1" applyBorder="1" applyAlignment="1" applyProtection="1">
      <alignment horizontal="left" vertical="center"/>
    </xf>
    <xf numFmtId="1" fontId="40" fillId="7" borderId="11" xfId="0" applyNumberFormat="1" applyFont="1" applyFill="1" applyBorder="1" applyAlignment="1" applyProtection="1">
      <alignment horizontal="left" vertical="center"/>
    </xf>
    <xf numFmtId="1" fontId="40" fillId="7" borderId="57" xfId="0" applyNumberFormat="1" applyFont="1" applyFill="1" applyBorder="1" applyAlignment="1" applyProtection="1">
      <alignment horizontal="left" vertical="center"/>
    </xf>
    <xf numFmtId="0" fontId="29" fillId="8" borderId="0" xfId="0" applyFont="1" applyFill="1" applyAlignment="1" applyProtection="1">
      <alignment wrapText="1"/>
      <protection locked="0"/>
    </xf>
    <xf numFmtId="0" fontId="29" fillId="8" borderId="0" xfId="0" applyFont="1" applyFill="1" applyAlignment="1" applyProtection="1">
      <protection locked="0"/>
    </xf>
    <xf numFmtId="0" fontId="27" fillId="0" borderId="68" xfId="14" applyFont="1" applyBorder="1" applyAlignment="1" applyProtection="1">
      <alignment horizontal="center" vertical="center" wrapText="1"/>
    </xf>
    <xf numFmtId="0" fontId="27" fillId="0" borderId="12" xfId="14" applyFont="1" applyBorder="1" applyAlignment="1" applyProtection="1">
      <alignment horizontal="center" vertical="center" wrapText="1"/>
    </xf>
    <xf numFmtId="0" fontId="27" fillId="0" borderId="77" xfId="14" applyFont="1" applyBorder="1" applyAlignment="1" applyProtection="1">
      <alignment horizontal="center" vertical="center" wrapText="1"/>
    </xf>
    <xf numFmtId="0" fontId="3" fillId="0" borderId="24" xfId="15" applyFont="1" applyFill="1" applyBorder="1" applyAlignment="1" applyProtection="1">
      <alignment horizontal="left" vertical="top"/>
    </xf>
    <xf numFmtId="0" fontId="27" fillId="0" borderId="14" xfId="14" applyFont="1" applyFill="1" applyBorder="1" applyAlignment="1" applyProtection="1">
      <alignment horizontal="center" vertical="center" wrapText="1"/>
    </xf>
    <xf numFmtId="0" fontId="27" fillId="0" borderId="18" xfId="14" applyFont="1" applyFill="1" applyBorder="1" applyAlignment="1" applyProtection="1">
      <alignment horizontal="center" vertical="center" wrapText="1"/>
    </xf>
    <xf numFmtId="0" fontId="18" fillId="0" borderId="15" xfId="14" applyFont="1" applyFill="1" applyBorder="1" applyAlignment="1" applyProtection="1">
      <alignment horizontal="center" vertical="center" wrapText="1"/>
    </xf>
    <xf numFmtId="0" fontId="18" fillId="0" borderId="9" xfId="14" applyFont="1" applyFill="1" applyBorder="1" applyAlignment="1" applyProtection="1">
      <alignment horizontal="center" vertical="center" wrapText="1"/>
    </xf>
    <xf numFmtId="1" fontId="18" fillId="0" borderId="15" xfId="14" applyNumberFormat="1" applyFont="1" applyFill="1" applyBorder="1" applyAlignment="1" applyProtection="1">
      <alignment horizontal="center" vertical="center" textRotation="90" wrapText="1"/>
    </xf>
    <xf numFmtId="1" fontId="18" fillId="0" borderId="9" xfId="14" applyNumberFormat="1" applyFont="1" applyFill="1" applyBorder="1" applyAlignment="1" applyProtection="1">
      <alignment horizontal="center" vertical="center" textRotation="90" wrapText="1"/>
    </xf>
    <xf numFmtId="0" fontId="18" fillId="0" borderId="16" xfId="14" applyFont="1" applyFill="1" applyBorder="1" applyAlignment="1" applyProtection="1">
      <alignment horizontal="center" vertical="center" wrapText="1"/>
    </xf>
    <xf numFmtId="0" fontId="27" fillId="0" borderId="14" xfId="14" applyFont="1" applyBorder="1" applyAlignment="1" applyProtection="1">
      <alignment horizontal="center" vertical="center" wrapText="1"/>
    </xf>
    <xf numFmtId="0" fontId="27" fillId="0" borderId="15" xfId="14" applyFont="1" applyBorder="1" applyAlignment="1" applyProtection="1">
      <alignment horizontal="center" vertical="center" wrapText="1"/>
    </xf>
    <xf numFmtId="0" fontId="27" fillId="0" borderId="18" xfId="14" applyFont="1" applyBorder="1" applyAlignment="1" applyProtection="1">
      <alignment horizontal="center" vertical="center" wrapText="1"/>
    </xf>
    <xf numFmtId="0" fontId="27" fillId="0" borderId="9" xfId="14" applyFont="1" applyBorder="1" applyAlignment="1" applyProtection="1">
      <alignment horizontal="center" vertical="center" wrapText="1"/>
    </xf>
    <xf numFmtId="0" fontId="27" fillId="0" borderId="78" xfId="14" applyFont="1" applyBorder="1" applyAlignment="1" applyProtection="1">
      <alignment horizontal="center" vertical="center" wrapText="1"/>
    </xf>
    <xf numFmtId="0" fontId="27" fillId="0" borderId="8" xfId="14" applyFont="1" applyBorder="1" applyAlignment="1" applyProtection="1">
      <alignment horizontal="center" vertical="center" wrapText="1"/>
    </xf>
    <xf numFmtId="0" fontId="27" fillId="0" borderId="79" xfId="14" applyFont="1" applyBorder="1" applyAlignment="1" applyProtection="1">
      <alignment horizontal="center" vertical="center" wrapText="1"/>
    </xf>
    <xf numFmtId="0" fontId="27" fillId="0" borderId="50" xfId="14" applyFont="1" applyBorder="1" applyAlignment="1" applyProtection="1">
      <alignment horizontal="center" vertical="center" wrapText="1"/>
    </xf>
    <xf numFmtId="0" fontId="27" fillId="0" borderId="0" xfId="14" applyFont="1" applyBorder="1" applyAlignment="1" applyProtection="1">
      <alignment horizontal="center" vertical="center" wrapText="1"/>
    </xf>
    <xf numFmtId="0" fontId="27" fillId="0" borderId="41" xfId="14" applyFont="1" applyBorder="1" applyAlignment="1" applyProtection="1">
      <alignment horizontal="center" vertical="center" wrapText="1"/>
    </xf>
    <xf numFmtId="0" fontId="27" fillId="0" borderId="46" xfId="14" applyFont="1" applyBorder="1" applyAlignment="1" applyProtection="1">
      <alignment horizontal="center" vertical="center" wrapText="1"/>
    </xf>
    <xf numFmtId="0" fontId="27" fillId="0" borderId="34" xfId="14" applyFont="1" applyBorder="1" applyAlignment="1" applyProtection="1">
      <alignment horizontal="center" vertical="center" wrapText="1"/>
    </xf>
    <xf numFmtId="0" fontId="27" fillId="0" borderId="45" xfId="14" applyFont="1" applyBorder="1" applyAlignment="1" applyProtection="1">
      <alignment horizontal="center" vertical="center" wrapText="1"/>
    </xf>
    <xf numFmtId="1" fontId="18" fillId="0" borderId="9" xfId="14" applyNumberFormat="1" applyFont="1" applyFill="1" applyBorder="1" applyAlignment="1" applyProtection="1">
      <alignment horizontal="center" vertical="center" wrapText="1"/>
    </xf>
    <xf numFmtId="1" fontId="18" fillId="0" borderId="27" xfId="14" applyNumberFormat="1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1" fontId="19" fillId="0" borderId="9" xfId="14" applyNumberFormat="1" applyFont="1" applyFill="1" applyBorder="1" applyAlignment="1" applyProtection="1">
      <alignment horizontal="center" vertical="center" wrapText="1"/>
    </xf>
    <xf numFmtId="1" fontId="19" fillId="0" borderId="27" xfId="14" applyNumberFormat="1" applyFont="1" applyFill="1" applyBorder="1" applyAlignment="1" applyProtection="1">
      <alignment horizontal="center" vertical="center" wrapText="1"/>
    </xf>
    <xf numFmtId="0" fontId="19" fillId="0" borderId="71" xfId="14" applyFont="1" applyFill="1" applyBorder="1" applyAlignment="1" applyProtection="1">
      <alignment horizontal="center" vertical="center" wrapText="1"/>
    </xf>
    <xf numFmtId="0" fontId="19" fillId="0" borderId="48" xfId="14" applyFont="1" applyFill="1" applyBorder="1" applyAlignment="1" applyProtection="1">
      <alignment horizontal="center" vertical="center" wrapText="1"/>
    </xf>
    <xf numFmtId="0" fontId="19" fillId="0" borderId="72" xfId="14" applyFont="1" applyFill="1" applyBorder="1" applyAlignment="1" applyProtection="1">
      <alignment horizontal="center" vertical="center" wrapText="1"/>
    </xf>
    <xf numFmtId="0" fontId="19" fillId="0" borderId="73" xfId="14" applyFont="1" applyFill="1" applyBorder="1" applyAlignment="1" applyProtection="1">
      <alignment horizontal="center" vertical="center" wrapText="1"/>
    </xf>
    <xf numFmtId="1" fontId="32" fillId="0" borderId="9" xfId="14" applyNumberFormat="1" applyFont="1" applyFill="1" applyBorder="1" applyAlignment="1" applyProtection="1">
      <alignment horizontal="center" vertical="center" wrapText="1"/>
    </xf>
    <xf numFmtId="1" fontId="32" fillId="0" borderId="27" xfId="14" applyNumberFormat="1" applyFont="1" applyFill="1" applyBorder="1" applyAlignment="1" applyProtection="1">
      <alignment horizontal="center" vertical="center" wrapText="1"/>
    </xf>
    <xf numFmtId="0" fontId="44" fillId="0" borderId="74" xfId="14" applyFont="1" applyFill="1" applyBorder="1" applyAlignment="1" applyProtection="1">
      <alignment horizontal="center" vertical="center" wrapText="1"/>
      <protection locked="0"/>
    </xf>
    <xf numFmtId="0" fontId="44" fillId="0" borderId="75" xfId="14" applyFont="1" applyFill="1" applyBorder="1" applyAlignment="1" applyProtection="1">
      <alignment horizontal="center" vertical="center" wrapText="1"/>
      <protection locked="0"/>
    </xf>
    <xf numFmtId="0" fontId="44" fillId="0" borderId="49" xfId="14" applyFont="1" applyFill="1" applyBorder="1" applyAlignment="1" applyProtection="1">
      <alignment horizontal="center" vertical="center" wrapText="1"/>
      <protection locked="0"/>
    </xf>
    <xf numFmtId="0" fontId="44" fillId="0" borderId="47" xfId="14" applyFont="1" applyFill="1" applyBorder="1" applyAlignment="1" applyProtection="1">
      <alignment horizontal="center" vertical="center" wrapText="1"/>
      <protection locked="0"/>
    </xf>
    <xf numFmtId="0" fontId="44" fillId="0" borderId="48" xfId="14" applyFont="1" applyFill="1" applyBorder="1" applyAlignment="1" applyProtection="1">
      <alignment horizontal="center" vertical="center" wrapText="1"/>
      <protection locked="0"/>
    </xf>
    <xf numFmtId="0" fontId="44" fillId="0" borderId="76" xfId="14" applyFont="1" applyFill="1" applyBorder="1" applyAlignment="1" applyProtection="1">
      <alignment horizontal="center" vertical="center" wrapText="1"/>
      <protection locked="0"/>
    </xf>
    <xf numFmtId="0" fontId="44" fillId="0" borderId="24" xfId="14" applyFont="1" applyFill="1" applyBorder="1" applyAlignment="1" applyProtection="1">
      <alignment horizontal="center" vertical="center" wrapText="1"/>
      <protection locked="0"/>
    </xf>
    <xf numFmtId="0" fontId="44" fillId="0" borderId="73" xfId="14" applyFont="1" applyFill="1" applyBorder="1" applyAlignment="1" applyProtection="1">
      <alignment horizontal="center" vertical="center" wrapText="1"/>
      <protection locked="0"/>
    </xf>
    <xf numFmtId="0" fontId="26" fillId="0" borderId="24" xfId="14" applyFont="1" applyFill="1" applyBorder="1" applyAlignment="1" applyProtection="1">
      <alignment horizontal="left" vertical="center"/>
    </xf>
    <xf numFmtId="0" fontId="19" fillId="0" borderId="14" xfId="14" applyFont="1" applyFill="1" applyBorder="1" applyAlignment="1" applyProtection="1">
      <alignment horizontal="center" vertical="center" wrapText="1"/>
    </xf>
    <xf numFmtId="0" fontId="19" fillId="0" borderId="15" xfId="14" applyFont="1" applyFill="1" applyBorder="1" applyAlignment="1" applyProtection="1">
      <alignment horizontal="center" vertical="center" wrapText="1"/>
    </xf>
    <xf numFmtId="0" fontId="21" fillId="0" borderId="0" xfId="14" applyFont="1" applyFill="1" applyAlignment="1" applyProtection="1">
      <alignment horizontal="center"/>
      <protection locked="0"/>
    </xf>
    <xf numFmtId="0" fontId="19" fillId="0" borderId="18" xfId="14" applyFont="1" applyFill="1" applyBorder="1" applyAlignment="1" applyProtection="1">
      <alignment horizontal="center" vertical="center" wrapText="1"/>
    </xf>
    <xf numFmtId="0" fontId="19" fillId="0" borderId="9" xfId="14" applyFont="1" applyFill="1" applyBorder="1" applyAlignment="1" applyProtection="1">
      <alignment horizontal="center" vertical="center" wrapText="1"/>
    </xf>
    <xf numFmtId="0" fontId="32" fillId="0" borderId="9" xfId="14" applyFont="1" applyFill="1" applyBorder="1" applyAlignment="1" applyProtection="1">
      <alignment horizontal="center" vertical="center"/>
    </xf>
    <xf numFmtId="0" fontId="32" fillId="0" borderId="27" xfId="14" applyFont="1" applyFill="1" applyBorder="1" applyAlignment="1" applyProtection="1">
      <alignment horizontal="center" vertical="center"/>
    </xf>
    <xf numFmtId="0" fontId="19" fillId="0" borderId="18" xfId="14" applyFont="1" applyFill="1" applyBorder="1" applyAlignment="1" applyProtection="1">
      <alignment horizontal="center" vertical="center"/>
    </xf>
    <xf numFmtId="0" fontId="19" fillId="0" borderId="9" xfId="14" applyFont="1" applyFill="1" applyBorder="1" applyAlignment="1" applyProtection="1">
      <alignment horizontal="center" vertical="center"/>
    </xf>
    <xf numFmtId="165" fontId="32" fillId="0" borderId="9" xfId="14" applyNumberFormat="1" applyFont="1" applyFill="1" applyBorder="1" applyAlignment="1" applyProtection="1">
      <alignment horizontal="center" vertical="center"/>
    </xf>
    <xf numFmtId="165" fontId="32" fillId="0" borderId="27" xfId="14" applyNumberFormat="1" applyFont="1" applyFill="1" applyBorder="1" applyAlignment="1" applyProtection="1">
      <alignment horizontal="center" vertical="center"/>
    </xf>
    <xf numFmtId="0" fontId="44" fillId="0" borderId="6" xfId="14" applyFont="1" applyFill="1" applyBorder="1" applyAlignment="1" applyProtection="1">
      <alignment horizontal="center" vertical="center"/>
    </xf>
    <xf numFmtId="0" fontId="44" fillId="0" borderId="7" xfId="14" applyFont="1" applyFill="1" applyBorder="1" applyAlignment="1" applyProtection="1">
      <alignment horizontal="center" vertical="center"/>
    </xf>
    <xf numFmtId="49" fontId="19" fillId="0" borderId="15" xfId="14" applyNumberFormat="1" applyFont="1" applyFill="1" applyBorder="1" applyAlignment="1" applyProtection="1">
      <alignment horizontal="center" vertical="center" wrapText="1"/>
    </xf>
    <xf numFmtId="49" fontId="19" fillId="0" borderId="16" xfId="14" applyNumberFormat="1" applyFont="1" applyFill="1" applyBorder="1" applyAlignment="1" applyProtection="1">
      <alignment horizontal="center" vertical="center" wrapText="1"/>
    </xf>
    <xf numFmtId="0" fontId="19" fillId="0" borderId="70" xfId="14" applyFont="1" applyFill="1" applyBorder="1" applyAlignment="1" applyProtection="1">
      <alignment horizontal="center" vertical="center" wrapText="1"/>
    </xf>
    <xf numFmtId="0" fontId="19" fillId="0" borderId="35" xfId="14" applyFont="1" applyFill="1" applyBorder="1" applyAlignment="1" applyProtection="1">
      <alignment horizontal="center" vertical="center" wrapText="1"/>
    </xf>
    <xf numFmtId="0" fontId="19" fillId="0" borderId="36" xfId="14" applyFont="1" applyFill="1" applyBorder="1" applyAlignment="1" applyProtection="1">
      <alignment horizontal="center" vertical="center" wrapText="1"/>
    </xf>
    <xf numFmtId="0" fontId="19" fillId="0" borderId="5" xfId="14" applyFont="1" applyFill="1" applyBorder="1" applyAlignment="1" applyProtection="1">
      <alignment horizontal="center" vertical="center" wrapText="1"/>
    </xf>
    <xf numFmtId="0" fontId="19" fillId="0" borderId="6" xfId="14" applyFont="1" applyFill="1" applyBorder="1" applyAlignment="1" applyProtection="1">
      <alignment horizontal="center" vertical="center" wrapText="1"/>
    </xf>
    <xf numFmtId="0" fontId="32" fillId="0" borderId="6" xfId="14" applyFont="1" applyFill="1" applyBorder="1" applyAlignment="1" applyProtection="1">
      <alignment horizontal="center" vertical="center"/>
    </xf>
    <xf numFmtId="0" fontId="32" fillId="0" borderId="7" xfId="14" applyFont="1" applyFill="1" applyBorder="1" applyAlignment="1" applyProtection="1">
      <alignment horizontal="center" vertical="center"/>
    </xf>
    <xf numFmtId="49" fontId="21" fillId="0" borderId="0" xfId="15" applyNumberFormat="1" applyFont="1" applyFill="1" applyBorder="1" applyAlignment="1" applyProtection="1">
      <alignment horizontal="left" vertical="top" wrapText="1"/>
      <protection locked="0"/>
    </xf>
    <xf numFmtId="0" fontId="32" fillId="9" borderId="10" xfId="0" applyFont="1" applyFill="1" applyBorder="1" applyAlignment="1" applyProtection="1">
      <alignment horizontal="center" vertical="center"/>
    </xf>
    <xf numFmtId="1" fontId="40" fillId="9" borderId="10" xfId="0" applyNumberFormat="1" applyFont="1" applyFill="1" applyBorder="1" applyAlignment="1" applyProtection="1">
      <alignment horizontal="center" vertical="center"/>
    </xf>
  </cellXfs>
  <cellStyles count="18">
    <cellStyle name="Ввід" xfId="1" xr:uid="{00000000-0005-0000-0000-000000000000}"/>
    <cellStyle name="Відсотковий 2" xfId="2" xr:uid="{00000000-0005-0000-0000-000001000000}"/>
    <cellStyle name="Відсотковий 3" xfId="3" xr:uid="{00000000-0005-0000-0000-000002000000}"/>
    <cellStyle name="Гіперпосилання 2" xfId="4" xr:uid="{00000000-0005-0000-0000-000003000000}"/>
    <cellStyle name="Грошовий 2" xfId="5" xr:uid="{00000000-0005-0000-0000-000004000000}"/>
    <cellStyle name="Добре" xfId="6" xr:uid="{00000000-0005-0000-0000-000005000000}"/>
    <cellStyle name="Звичайний 2" xfId="7" xr:uid="{00000000-0005-0000-0000-000006000000}"/>
    <cellStyle name="Звичайний 3" xfId="8" xr:uid="{00000000-0005-0000-0000-000007000000}"/>
    <cellStyle name="Звичайний 3 2" xfId="9" xr:uid="{00000000-0005-0000-0000-000008000000}"/>
    <cellStyle name="Зв'язана клітинка" xfId="10" xr:uid="{00000000-0005-0000-0000-000009000000}"/>
    <cellStyle name="Контрольна клітинка" xfId="11" xr:uid="{00000000-0005-0000-0000-00000A000000}"/>
    <cellStyle name="Назва" xfId="12" xr:uid="{00000000-0005-0000-0000-00000B000000}"/>
    <cellStyle name="Обычный" xfId="0" builtinId="0"/>
    <cellStyle name="Обычный_b_g_new_spets_07_12_3" xfId="13" xr:uid="{00000000-0005-0000-0000-00000D000000}"/>
    <cellStyle name="Обычный_b_z_05_03v" xfId="14" xr:uid="{00000000-0005-0000-0000-00000E000000}"/>
    <cellStyle name="Обычный_Зразок плану  blank plan_dod1_dfn" xfId="15" xr:uid="{00000000-0005-0000-0000-00000F000000}"/>
    <cellStyle name="Середній" xfId="16" xr:uid="{00000000-0005-0000-0000-000010000000}"/>
    <cellStyle name="Текст попередження" xfId="17" xr:uid="{00000000-0005-0000-0000-000011000000}"/>
  </cellStyles>
  <dxfs count="69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426085</xdr:rowOff>
    </xdr:from>
    <xdr:to>
      <xdr:col>14</xdr:col>
      <xdr:colOff>125111</xdr:colOff>
      <xdr:row>6</xdr:row>
      <xdr:rowOff>22229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" y="1099185"/>
          <a:ext cx="2674619" cy="14839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>
            <a:lnSpc>
              <a:spcPts val="2200"/>
            </a:lnSpc>
            <a:spcAft>
              <a:spcPts val="0"/>
            </a:spcAft>
          </a:pPr>
          <a:r>
            <a:rPr lang="uk-UA" sz="1600" b="1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ЗАТВЕРДЖУЮ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Ректор </a:t>
          </a: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Миколаївського національного університету 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імені В. О. Сухомлинського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академік </a:t>
          </a: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НАПН України _____________  В. Д. Будак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Протокол вченої ради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№______ від "____"_____________ 20___ р.</a:t>
          </a:r>
          <a:endParaRPr lang="uk-UA" sz="12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 algn="ctr">
            <a:lnSpc>
              <a:spcPts val="1100"/>
            </a:lnSpc>
          </a:pPr>
          <a:r>
            <a:rPr lang="uk-UA" sz="1100">
              <a:solidFill>
                <a:sysClr val="windowText" lastClr="000000"/>
              </a:solidFill>
            </a:rPr>
            <a:t>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BO25"/>
  <sheetViews>
    <sheetView zoomScale="78" zoomScaleNormal="78" workbookViewId="0">
      <selection activeCell="BJ9" sqref="BJ9:BO9"/>
    </sheetView>
  </sheetViews>
  <sheetFormatPr defaultColWidth="8.88671875" defaultRowHeight="13.2" x14ac:dyDescent="0.25"/>
  <cols>
    <col min="1" max="59" width="3.6640625" style="78" customWidth="1"/>
    <col min="60" max="67" width="7.6640625" style="78" customWidth="1"/>
    <col min="68" max="16384" width="8.88671875" style="78"/>
  </cols>
  <sheetData>
    <row r="2" spans="1:67" ht="39.9" customHeight="1" x14ac:dyDescent="0.25">
      <c r="A2" s="261" t="s">
        <v>86</v>
      </c>
      <c r="B2" s="261"/>
      <c r="C2" s="261"/>
      <c r="D2" s="261"/>
      <c r="E2" s="261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</row>
    <row r="3" spans="1:67" ht="39.9" customHeight="1" x14ac:dyDescent="0.25">
      <c r="A3" s="261" t="s">
        <v>85</v>
      </c>
      <c r="B3" s="261"/>
      <c r="C3" s="261"/>
      <c r="D3" s="261"/>
      <c r="E3" s="261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</row>
    <row r="4" spans="1:67" s="79" customFormat="1" ht="60" customHeight="1" x14ac:dyDescent="0.25">
      <c r="A4" s="253" t="s">
        <v>17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</row>
    <row r="5" spans="1:67" s="79" customFormat="1" ht="30" customHeight="1" x14ac:dyDescent="0.25">
      <c r="A5" s="254" t="s">
        <v>93</v>
      </c>
      <c r="B5" s="254"/>
      <c r="C5" s="254"/>
      <c r="D5" s="254"/>
      <c r="E5" s="254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</row>
    <row r="6" spans="1:67" s="79" customFormat="1" ht="20.100000000000001" customHeight="1" x14ac:dyDescent="0.25"/>
    <row r="7" spans="1:67" s="79" customFormat="1" ht="30" customHeight="1" x14ac:dyDescent="0.35">
      <c r="W7" s="263" t="s">
        <v>87</v>
      </c>
      <c r="X7" s="263"/>
      <c r="Y7" s="263"/>
      <c r="Z7" s="263"/>
      <c r="AA7" s="263"/>
      <c r="AB7" s="263"/>
      <c r="AC7" s="263"/>
      <c r="AD7" s="263"/>
      <c r="AE7" s="263"/>
      <c r="AF7" s="260" t="s">
        <v>106</v>
      </c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BB7" s="263" t="s">
        <v>16</v>
      </c>
      <c r="BC7" s="263"/>
      <c r="BD7" s="263"/>
      <c r="BE7" s="263"/>
      <c r="BF7" s="263"/>
      <c r="BG7" s="263"/>
      <c r="BH7" s="263"/>
      <c r="BI7" s="263"/>
      <c r="BJ7" s="260" t="s">
        <v>110</v>
      </c>
      <c r="BK7" s="260"/>
      <c r="BL7" s="260"/>
      <c r="BM7" s="260"/>
      <c r="BN7" s="260"/>
      <c r="BO7" s="260"/>
    </row>
    <row r="8" spans="1:67" s="79" customFormat="1" ht="30" customHeight="1" x14ac:dyDescent="0.35">
      <c r="W8" s="263" t="s">
        <v>88</v>
      </c>
      <c r="X8" s="263"/>
      <c r="Y8" s="263"/>
      <c r="Z8" s="263"/>
      <c r="AA8" s="263"/>
      <c r="AB8" s="263"/>
      <c r="AC8" s="263"/>
      <c r="AD8" s="263"/>
      <c r="AE8" s="263"/>
      <c r="AF8" s="260" t="s">
        <v>193</v>
      </c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129"/>
      <c r="BA8" s="129"/>
      <c r="BB8" s="268" t="s">
        <v>92</v>
      </c>
      <c r="BC8" s="268"/>
      <c r="BD8" s="268"/>
      <c r="BE8" s="268"/>
      <c r="BF8" s="268"/>
      <c r="BG8" s="268"/>
      <c r="BH8" s="268"/>
      <c r="BI8" s="268"/>
      <c r="BJ8" s="257" t="s">
        <v>107</v>
      </c>
      <c r="BK8" s="257"/>
      <c r="BL8" s="257"/>
      <c r="BM8" s="257"/>
      <c r="BN8" s="257"/>
      <c r="BO8" s="257"/>
    </row>
    <row r="9" spans="1:67" s="79" customFormat="1" ht="35.1" customHeight="1" x14ac:dyDescent="0.35">
      <c r="W9" s="273" t="s">
        <v>149</v>
      </c>
      <c r="X9" s="263"/>
      <c r="Y9" s="263"/>
      <c r="Z9" s="263"/>
      <c r="AA9" s="263"/>
      <c r="AB9" s="263"/>
      <c r="AC9" s="263"/>
      <c r="AD9" s="263"/>
      <c r="AE9" s="263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129"/>
      <c r="BA9" s="129"/>
      <c r="BB9" s="268" t="s">
        <v>90</v>
      </c>
      <c r="BC9" s="268"/>
      <c r="BD9" s="268"/>
      <c r="BE9" s="268"/>
      <c r="BF9" s="268"/>
      <c r="BG9" s="268"/>
      <c r="BH9" s="268"/>
      <c r="BI9" s="268"/>
      <c r="BJ9" s="257" t="s">
        <v>231</v>
      </c>
      <c r="BK9" s="257"/>
      <c r="BL9" s="257"/>
      <c r="BM9" s="257"/>
      <c r="BN9" s="257"/>
      <c r="BO9" s="257"/>
    </row>
    <row r="10" spans="1:67" s="79" customFormat="1" ht="30" customHeight="1" x14ac:dyDescent="0.35">
      <c r="W10" s="263" t="s">
        <v>89</v>
      </c>
      <c r="X10" s="263"/>
      <c r="Y10" s="263"/>
      <c r="Z10" s="263"/>
      <c r="AA10" s="263"/>
      <c r="AB10" s="263"/>
      <c r="AC10" s="263"/>
      <c r="AD10" s="263"/>
      <c r="AE10" s="263"/>
      <c r="AF10" s="257" t="s">
        <v>193</v>
      </c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129"/>
      <c r="BA10" s="129"/>
      <c r="BB10" s="268" t="s">
        <v>91</v>
      </c>
      <c r="BC10" s="268"/>
      <c r="BD10" s="268"/>
      <c r="BE10" s="268"/>
      <c r="BF10" s="268"/>
      <c r="BG10" s="268"/>
      <c r="BH10" s="268"/>
      <c r="BI10" s="268"/>
      <c r="BJ10" s="257" t="s">
        <v>108</v>
      </c>
      <c r="BK10" s="257"/>
      <c r="BL10" s="257"/>
      <c r="BM10" s="257"/>
      <c r="BN10" s="257"/>
      <c r="BO10" s="257"/>
    </row>
    <row r="11" spans="1:67" s="79" customFormat="1" ht="30" customHeight="1" x14ac:dyDescent="0.35">
      <c r="W11" s="263" t="s">
        <v>148</v>
      </c>
      <c r="X11" s="263"/>
      <c r="Y11" s="263"/>
      <c r="Z11" s="263"/>
      <c r="AA11" s="263"/>
      <c r="AB11" s="263"/>
      <c r="AC11" s="263"/>
      <c r="AD11" s="263"/>
      <c r="AE11" s="263"/>
      <c r="AF11" s="260" t="s">
        <v>212</v>
      </c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</row>
    <row r="12" spans="1:67" ht="30" customHeight="1" x14ac:dyDescent="0.35">
      <c r="W12" s="80"/>
      <c r="X12" s="80"/>
      <c r="Y12" s="80"/>
      <c r="Z12" s="80"/>
      <c r="AA12" s="80"/>
      <c r="AB12" s="80"/>
      <c r="AC12" s="80"/>
      <c r="AD12" s="80"/>
      <c r="AE12" s="80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BB12" s="81"/>
      <c r="BC12" s="81"/>
      <c r="BD12" s="81"/>
      <c r="BE12" s="81"/>
      <c r="BF12" s="81"/>
      <c r="BG12" s="81"/>
      <c r="BH12" s="81"/>
      <c r="BI12" s="81"/>
      <c r="BJ12" s="56"/>
      <c r="BK12" s="56"/>
      <c r="BL12" s="56"/>
      <c r="BM12" s="56"/>
      <c r="BN12" s="56"/>
      <c r="BO12" s="56"/>
    </row>
    <row r="13" spans="1:67" ht="20.100000000000001" customHeight="1" x14ac:dyDescent="0.3">
      <c r="W13" s="82"/>
      <c r="X13" s="82"/>
      <c r="Y13" s="82"/>
      <c r="Z13" s="82"/>
      <c r="AA13" s="82"/>
      <c r="AB13" s="82"/>
      <c r="AC13" s="82"/>
      <c r="AD13" s="82"/>
      <c r="AE13" s="82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BB13" s="84"/>
      <c r="BC13" s="84"/>
      <c r="BD13" s="84"/>
      <c r="BE13" s="84"/>
      <c r="BF13" s="84"/>
      <c r="BG13" s="84"/>
      <c r="BH13" s="84"/>
      <c r="BI13" s="84"/>
      <c r="BJ13" s="85"/>
      <c r="BK13" s="85"/>
      <c r="BL13" s="85"/>
      <c r="BM13" s="85"/>
      <c r="BN13" s="85"/>
      <c r="BO13" s="85"/>
    </row>
    <row r="14" spans="1:67" ht="30" customHeight="1" x14ac:dyDescent="0.25">
      <c r="A14" s="272" t="s">
        <v>18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G14" s="271" t="s">
        <v>19</v>
      </c>
      <c r="BH14" s="271"/>
      <c r="BI14" s="271"/>
      <c r="BJ14" s="271"/>
      <c r="BK14" s="271"/>
      <c r="BL14" s="271"/>
      <c r="BM14" s="271"/>
      <c r="BN14" s="271"/>
      <c r="BO14" s="271"/>
    </row>
    <row r="15" spans="1:67" ht="13.8" thickBo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G15" s="20"/>
      <c r="BH15" s="20"/>
      <c r="BI15" s="20"/>
      <c r="BJ15" s="20"/>
      <c r="BK15" s="20"/>
      <c r="BL15" s="20"/>
      <c r="BM15" s="20"/>
      <c r="BN15" s="20"/>
      <c r="BO15" s="20"/>
    </row>
    <row r="16" spans="1:67" ht="24.9" customHeight="1" x14ac:dyDescent="0.25">
      <c r="A16" s="264" t="s">
        <v>20</v>
      </c>
      <c r="B16" s="249" t="s">
        <v>32</v>
      </c>
      <c r="C16" s="250"/>
      <c r="D16" s="250"/>
      <c r="E16" s="251"/>
      <c r="F16" s="249" t="s">
        <v>21</v>
      </c>
      <c r="G16" s="250"/>
      <c r="H16" s="250"/>
      <c r="I16" s="251"/>
      <c r="J16" s="249" t="s">
        <v>22</v>
      </c>
      <c r="K16" s="250"/>
      <c r="L16" s="250"/>
      <c r="M16" s="250"/>
      <c r="N16" s="249" t="s">
        <v>23</v>
      </c>
      <c r="O16" s="250"/>
      <c r="P16" s="250"/>
      <c r="Q16" s="250"/>
      <c r="R16" s="251"/>
      <c r="S16" s="249" t="s">
        <v>24</v>
      </c>
      <c r="T16" s="250"/>
      <c r="U16" s="250"/>
      <c r="V16" s="251"/>
      <c r="W16" s="249" t="s">
        <v>25</v>
      </c>
      <c r="X16" s="250"/>
      <c r="Y16" s="250"/>
      <c r="Z16" s="250"/>
      <c r="AA16" s="251"/>
      <c r="AB16" s="249" t="s">
        <v>26</v>
      </c>
      <c r="AC16" s="250"/>
      <c r="AD16" s="250"/>
      <c r="AE16" s="251"/>
      <c r="AF16" s="249" t="s">
        <v>27</v>
      </c>
      <c r="AG16" s="250"/>
      <c r="AH16" s="250"/>
      <c r="AI16" s="251"/>
      <c r="AJ16" s="249" t="s">
        <v>28</v>
      </c>
      <c r="AK16" s="250"/>
      <c r="AL16" s="250"/>
      <c r="AM16" s="250"/>
      <c r="AN16" s="251"/>
      <c r="AO16" s="249" t="s">
        <v>29</v>
      </c>
      <c r="AP16" s="250"/>
      <c r="AQ16" s="250"/>
      <c r="AR16" s="251"/>
      <c r="AS16" s="249" t="s">
        <v>30</v>
      </c>
      <c r="AT16" s="250"/>
      <c r="AU16" s="250"/>
      <c r="AV16" s="250"/>
      <c r="AW16" s="251"/>
      <c r="AX16" s="249" t="s">
        <v>31</v>
      </c>
      <c r="AY16" s="250"/>
      <c r="AZ16" s="250"/>
      <c r="BA16" s="251"/>
      <c r="BB16" s="249" t="s">
        <v>32</v>
      </c>
      <c r="BC16" s="250"/>
      <c r="BD16" s="250"/>
      <c r="BE16" s="251"/>
      <c r="BF16" s="86"/>
      <c r="BG16" s="264" t="s">
        <v>20</v>
      </c>
      <c r="BH16" s="266" t="s">
        <v>33</v>
      </c>
      <c r="BI16" s="258" t="s">
        <v>79</v>
      </c>
      <c r="BJ16" s="258" t="s">
        <v>80</v>
      </c>
      <c r="BK16" s="258" t="s">
        <v>81</v>
      </c>
      <c r="BL16" s="258" t="s">
        <v>82</v>
      </c>
      <c r="BM16" s="258" t="s">
        <v>83</v>
      </c>
      <c r="BN16" s="258" t="s">
        <v>35</v>
      </c>
      <c r="BO16" s="269" t="s">
        <v>0</v>
      </c>
    </row>
    <row r="17" spans="1:67" ht="24.9" customHeight="1" thickBot="1" x14ac:dyDescent="0.3">
      <c r="A17" s="265"/>
      <c r="B17" s="234"/>
      <c r="C17" s="234"/>
      <c r="D17" s="234"/>
      <c r="E17" s="234"/>
      <c r="F17" s="21">
        <v>1</v>
      </c>
      <c r="G17" s="22">
        <v>2</v>
      </c>
      <c r="H17" s="22">
        <v>3</v>
      </c>
      <c r="I17" s="23">
        <v>4</v>
      </c>
      <c r="J17" s="21">
        <v>5</v>
      </c>
      <c r="K17" s="22">
        <v>6</v>
      </c>
      <c r="L17" s="22">
        <v>7</v>
      </c>
      <c r="M17" s="22">
        <v>8</v>
      </c>
      <c r="N17" s="21">
        <v>9</v>
      </c>
      <c r="O17" s="22">
        <v>10</v>
      </c>
      <c r="P17" s="22">
        <v>11</v>
      </c>
      <c r="Q17" s="22">
        <v>12</v>
      </c>
      <c r="R17" s="23">
        <v>13</v>
      </c>
      <c r="S17" s="21">
        <v>14</v>
      </c>
      <c r="T17" s="22">
        <v>15</v>
      </c>
      <c r="U17" s="22">
        <v>16</v>
      </c>
      <c r="V17" s="23">
        <v>17</v>
      </c>
      <c r="W17" s="21">
        <v>18</v>
      </c>
      <c r="X17" s="22">
        <v>19</v>
      </c>
      <c r="Y17" s="22">
        <v>20</v>
      </c>
      <c r="Z17" s="22">
        <v>21</v>
      </c>
      <c r="AA17" s="23">
        <v>22</v>
      </c>
      <c r="AB17" s="21">
        <v>23</v>
      </c>
      <c r="AC17" s="22">
        <v>24</v>
      </c>
      <c r="AD17" s="22">
        <v>25</v>
      </c>
      <c r="AE17" s="23">
        <v>26</v>
      </c>
      <c r="AF17" s="21">
        <v>27</v>
      </c>
      <c r="AG17" s="22">
        <v>28</v>
      </c>
      <c r="AH17" s="22">
        <v>29</v>
      </c>
      <c r="AI17" s="23">
        <v>30</v>
      </c>
      <c r="AJ17" s="21">
        <v>31</v>
      </c>
      <c r="AK17" s="22">
        <v>32</v>
      </c>
      <c r="AL17" s="22">
        <v>33</v>
      </c>
      <c r="AM17" s="22">
        <v>34</v>
      </c>
      <c r="AN17" s="23">
        <v>35</v>
      </c>
      <c r="AO17" s="21">
        <v>36</v>
      </c>
      <c r="AP17" s="22">
        <v>37</v>
      </c>
      <c r="AQ17" s="22">
        <v>38</v>
      </c>
      <c r="AR17" s="23">
        <v>39</v>
      </c>
      <c r="AS17" s="21">
        <v>40</v>
      </c>
      <c r="AT17" s="22">
        <v>41</v>
      </c>
      <c r="AU17" s="22">
        <v>42</v>
      </c>
      <c r="AV17" s="22">
        <v>43</v>
      </c>
      <c r="AW17" s="23">
        <v>44</v>
      </c>
      <c r="AX17" s="21">
        <v>45</v>
      </c>
      <c r="AY17" s="22">
        <v>46</v>
      </c>
      <c r="AZ17" s="22">
        <v>47</v>
      </c>
      <c r="BA17" s="23">
        <v>48</v>
      </c>
      <c r="BB17" s="21">
        <v>49</v>
      </c>
      <c r="BC17" s="22">
        <v>50</v>
      </c>
      <c r="BD17" s="22">
        <v>51</v>
      </c>
      <c r="BE17" s="23">
        <v>52</v>
      </c>
      <c r="BF17" s="87"/>
      <c r="BG17" s="265"/>
      <c r="BH17" s="267"/>
      <c r="BI17" s="259"/>
      <c r="BJ17" s="259"/>
      <c r="BK17" s="259"/>
      <c r="BL17" s="259"/>
      <c r="BM17" s="259"/>
      <c r="BN17" s="259"/>
      <c r="BO17" s="270"/>
    </row>
    <row r="18" spans="1:67" ht="20.100000000000001" customHeight="1" x14ac:dyDescent="0.25">
      <c r="A18" s="88" t="s">
        <v>36</v>
      </c>
      <c r="B18" s="235"/>
      <c r="C18" s="235"/>
      <c r="D18" s="235"/>
      <c r="E18" s="235"/>
      <c r="F18" s="91"/>
      <c r="G18" s="89"/>
      <c r="H18" s="89"/>
      <c r="I18" s="90"/>
      <c r="J18" s="91"/>
      <c r="K18" s="89"/>
      <c r="L18" s="89"/>
      <c r="M18" s="89"/>
      <c r="N18" s="91"/>
      <c r="O18" s="89"/>
      <c r="P18" s="89"/>
      <c r="Q18" s="89"/>
      <c r="R18" s="90"/>
      <c r="S18" s="91"/>
      <c r="T18" s="89"/>
      <c r="U18" s="89" t="s">
        <v>40</v>
      </c>
      <c r="V18" s="95" t="s">
        <v>40</v>
      </c>
      <c r="W18" s="243" t="s">
        <v>41</v>
      </c>
      <c r="X18" s="243" t="s">
        <v>41</v>
      </c>
      <c r="Y18" s="244" t="s">
        <v>41</v>
      </c>
      <c r="Z18" s="89" t="s">
        <v>41</v>
      </c>
      <c r="AA18" s="90" t="s">
        <v>41</v>
      </c>
      <c r="AB18" s="89" t="s">
        <v>42</v>
      </c>
      <c r="AC18" s="89" t="s">
        <v>42</v>
      </c>
      <c r="AD18" s="89"/>
      <c r="AE18" s="90"/>
      <c r="AF18" s="91"/>
      <c r="AG18" s="89"/>
      <c r="AH18" s="89"/>
      <c r="AI18" s="90"/>
      <c r="AJ18" s="91"/>
      <c r="AK18" s="89"/>
      <c r="AL18" s="89"/>
      <c r="AM18" s="89"/>
      <c r="AN18" s="90"/>
      <c r="AO18" s="91"/>
      <c r="AP18" s="89"/>
      <c r="AQ18" s="89"/>
      <c r="AR18" s="90"/>
      <c r="AS18" s="91"/>
      <c r="AT18" s="95" t="s">
        <v>40</v>
      </c>
      <c r="AU18" s="95" t="s">
        <v>40</v>
      </c>
      <c r="AV18" s="89" t="s">
        <v>41</v>
      </c>
      <c r="AW18" s="90" t="s">
        <v>41</v>
      </c>
      <c r="AX18" s="91" t="s">
        <v>41</v>
      </c>
      <c r="AY18" s="89" t="s">
        <v>41</v>
      </c>
      <c r="AZ18" s="89" t="s">
        <v>41</v>
      </c>
      <c r="BA18" s="90" t="s">
        <v>41</v>
      </c>
      <c r="BB18" s="91" t="s">
        <v>41</v>
      </c>
      <c r="BC18" s="89" t="s">
        <v>41</v>
      </c>
      <c r="BD18" s="89" t="s">
        <v>41</v>
      </c>
      <c r="BE18" s="90" t="s">
        <v>41</v>
      </c>
      <c r="BF18" s="92"/>
      <c r="BG18" s="24" t="s">
        <v>36</v>
      </c>
      <c r="BH18" s="25">
        <f>COUNTBLANK(F18:BE18)</f>
        <v>31</v>
      </c>
      <c r="BI18" s="26">
        <f>COUNTIF(F18:BE18,"С")</f>
        <v>4</v>
      </c>
      <c r="BJ18" s="26">
        <f>COUNTIF(F18:BE18,"А")</f>
        <v>0</v>
      </c>
      <c r="BK18" s="26">
        <f>COUNTIF(F18:BE18,"Н")</f>
        <v>2</v>
      </c>
      <c r="BL18" s="26">
        <f>COUNTIF(F18:BE18,"П")</f>
        <v>0</v>
      </c>
      <c r="BM18" s="26">
        <f>COUNTIF(F18:BE18,"Д")</f>
        <v>0</v>
      </c>
      <c r="BN18" s="26">
        <f>COUNTIF(F18:BE18,"К")</f>
        <v>15</v>
      </c>
      <c r="BO18" s="27">
        <f>SUM(BH18:BN18)</f>
        <v>52</v>
      </c>
    </row>
    <row r="19" spans="1:67" ht="20.100000000000001" customHeight="1" thickBot="1" x14ac:dyDescent="0.3">
      <c r="A19" s="93" t="s">
        <v>37</v>
      </c>
      <c r="B19" s="236"/>
      <c r="C19" s="236"/>
      <c r="D19" s="238"/>
      <c r="E19" s="238"/>
      <c r="F19" s="239"/>
      <c r="G19" s="240"/>
      <c r="H19" s="240"/>
      <c r="I19" s="241"/>
      <c r="J19" s="239"/>
      <c r="K19" s="96" t="s">
        <v>42</v>
      </c>
      <c r="L19" s="94" t="s">
        <v>43</v>
      </c>
      <c r="M19" s="240"/>
      <c r="N19" s="239"/>
      <c r="O19" s="241"/>
      <c r="P19" s="240"/>
      <c r="Q19" s="240"/>
      <c r="R19" s="241"/>
      <c r="S19" s="242" t="s">
        <v>40</v>
      </c>
      <c r="T19" s="243" t="s">
        <v>41</v>
      </c>
      <c r="U19" s="244" t="s">
        <v>41</v>
      </c>
      <c r="V19" s="245" t="s">
        <v>41</v>
      </c>
      <c r="W19" s="243" t="s">
        <v>41</v>
      </c>
      <c r="X19" s="243" t="s">
        <v>41</v>
      </c>
      <c r="Y19" s="244" t="s">
        <v>41</v>
      </c>
      <c r="Z19" s="245" t="s">
        <v>41</v>
      </c>
      <c r="AA19" s="243" t="s">
        <v>41</v>
      </c>
      <c r="AB19" s="243" t="s">
        <v>41</v>
      </c>
      <c r="AC19" s="243" t="s">
        <v>41</v>
      </c>
      <c r="AD19" s="243" t="s">
        <v>41</v>
      </c>
      <c r="AE19" s="244" t="s">
        <v>41</v>
      </c>
      <c r="AF19" s="245" t="s">
        <v>41</v>
      </c>
      <c r="AG19" s="240"/>
      <c r="AH19" s="240"/>
      <c r="AI19" s="246"/>
      <c r="AJ19" s="241"/>
      <c r="AK19" s="96" t="s">
        <v>42</v>
      </c>
      <c r="AL19" s="94" t="s">
        <v>43</v>
      </c>
      <c r="AM19" s="240"/>
      <c r="AN19" s="240"/>
      <c r="AO19" s="241"/>
      <c r="AP19" s="239"/>
      <c r="AQ19" s="240"/>
      <c r="AR19" s="240"/>
      <c r="AS19" s="241"/>
      <c r="AT19" s="240"/>
      <c r="AU19" s="240"/>
      <c r="AV19" s="94" t="s">
        <v>40</v>
      </c>
      <c r="AW19" s="95" t="s">
        <v>41</v>
      </c>
      <c r="AX19" s="96" t="s">
        <v>41</v>
      </c>
      <c r="AY19" s="94" t="s">
        <v>41</v>
      </c>
      <c r="AZ19" s="94" t="s">
        <v>41</v>
      </c>
      <c r="BA19" s="95" t="s">
        <v>41</v>
      </c>
      <c r="BB19" s="96" t="s">
        <v>41</v>
      </c>
      <c r="BC19" s="94" t="s">
        <v>41</v>
      </c>
      <c r="BD19" s="94" t="s">
        <v>41</v>
      </c>
      <c r="BE19" s="94" t="s">
        <v>41</v>
      </c>
      <c r="BF19" s="92"/>
      <c r="BG19" s="28" t="s">
        <v>37</v>
      </c>
      <c r="BH19" s="30">
        <f>COUNTBLANK(D19:BE19)</f>
        <v>26</v>
      </c>
      <c r="BI19" s="31">
        <f>COUNTIF(F19:BE19,"С")</f>
        <v>2</v>
      </c>
      <c r="BJ19" s="31">
        <f>COUNTIF(F19:BE19,"А")</f>
        <v>0</v>
      </c>
      <c r="BK19" s="31">
        <f>COUNTIF(F19:BE19,"Н")</f>
        <v>2</v>
      </c>
      <c r="BL19" s="31">
        <f>COUNTIF(F19:BE19,"П")</f>
        <v>2</v>
      </c>
      <c r="BM19" s="31">
        <f>COUNTIF(F19:BE19,"Д")</f>
        <v>0</v>
      </c>
      <c r="BN19" s="31">
        <f>COUNTIF(F19:BE19,"К")</f>
        <v>22</v>
      </c>
      <c r="BO19" s="32">
        <f>SUM(BH19:BN19)</f>
        <v>54</v>
      </c>
    </row>
    <row r="20" spans="1:67" ht="20.100000000000001" customHeight="1" thickBot="1" x14ac:dyDescent="0.3">
      <c r="A20" s="93" t="s">
        <v>38</v>
      </c>
      <c r="B20" s="236"/>
      <c r="C20" s="236"/>
      <c r="D20" s="236"/>
      <c r="E20" s="236"/>
      <c r="F20" s="96"/>
      <c r="G20" s="94"/>
      <c r="H20" s="94"/>
      <c r="I20" s="95" t="s">
        <v>42</v>
      </c>
      <c r="J20" s="96" t="s">
        <v>42</v>
      </c>
      <c r="K20" s="94" t="s">
        <v>43</v>
      </c>
      <c r="L20" s="94" t="s">
        <v>43</v>
      </c>
      <c r="M20" s="94" t="s">
        <v>43</v>
      </c>
      <c r="N20" s="96" t="s">
        <v>43</v>
      </c>
      <c r="O20" s="94"/>
      <c r="P20" s="94"/>
      <c r="Q20" s="94"/>
      <c r="R20" s="95"/>
      <c r="S20" s="96"/>
      <c r="T20" s="94"/>
      <c r="U20" s="89" t="s">
        <v>40</v>
      </c>
      <c r="V20" s="95" t="s">
        <v>40</v>
      </c>
      <c r="W20" s="243" t="s">
        <v>41</v>
      </c>
      <c r="X20" s="243" t="s">
        <v>41</v>
      </c>
      <c r="Y20" s="244" t="s">
        <v>41</v>
      </c>
      <c r="Z20" s="96" t="s">
        <v>41</v>
      </c>
      <c r="AA20" s="94" t="s">
        <v>41</v>
      </c>
      <c r="AB20" s="96"/>
      <c r="AC20" s="94"/>
      <c r="AD20" s="94"/>
      <c r="AE20" s="95"/>
      <c r="AF20" s="96"/>
      <c r="AG20" s="94"/>
      <c r="AH20" s="94"/>
      <c r="AI20" s="95" t="s">
        <v>42</v>
      </c>
      <c r="AJ20" s="96" t="s">
        <v>42</v>
      </c>
      <c r="AK20" s="94" t="s">
        <v>43</v>
      </c>
      <c r="AL20" s="94" t="s">
        <v>43</v>
      </c>
      <c r="AM20" s="94" t="s">
        <v>43</v>
      </c>
      <c r="AN20" s="95"/>
      <c r="AO20" s="96"/>
      <c r="AP20" s="94"/>
      <c r="AQ20" s="94"/>
      <c r="AR20" s="95"/>
      <c r="AS20" s="96"/>
      <c r="AT20" s="95" t="s">
        <v>40</v>
      </c>
      <c r="AU20" s="95" t="s">
        <v>40</v>
      </c>
      <c r="AV20" s="94" t="s">
        <v>41</v>
      </c>
      <c r="AW20" s="95" t="s">
        <v>41</v>
      </c>
      <c r="AX20" s="96" t="s">
        <v>41</v>
      </c>
      <c r="AY20" s="94" t="s">
        <v>41</v>
      </c>
      <c r="AZ20" s="94" t="s">
        <v>41</v>
      </c>
      <c r="BA20" s="95" t="s">
        <v>41</v>
      </c>
      <c r="BB20" s="96" t="s">
        <v>41</v>
      </c>
      <c r="BC20" s="94" t="s">
        <v>41</v>
      </c>
      <c r="BD20" s="94" t="s">
        <v>41</v>
      </c>
      <c r="BE20" s="95" t="s">
        <v>41</v>
      </c>
      <c r="BF20" s="92"/>
      <c r="BG20" s="28" t="s">
        <v>38</v>
      </c>
      <c r="BH20" s="30">
        <f>COUNTBLANK(F20:BE20)</f>
        <v>22</v>
      </c>
      <c r="BI20" s="31">
        <f>COUNTIF(F20:BE20,"С")</f>
        <v>4</v>
      </c>
      <c r="BJ20" s="31">
        <f>COUNTIF(F20:BE20,"А")</f>
        <v>0</v>
      </c>
      <c r="BK20" s="31">
        <f>COUNTIF(F20:BE20,"Н")</f>
        <v>4</v>
      </c>
      <c r="BL20" s="31">
        <f>COUNTIF(F20:BE20,"П")</f>
        <v>7</v>
      </c>
      <c r="BM20" s="31">
        <f>COUNTIF(F20:BE20,"Д")</f>
        <v>0</v>
      </c>
      <c r="BN20" s="31">
        <f>COUNTIF(F20:BE20,"К")</f>
        <v>15</v>
      </c>
      <c r="BO20" s="32">
        <f>SUM(BH20:BN20)</f>
        <v>52</v>
      </c>
    </row>
    <row r="21" spans="1:67" ht="20.100000000000001" customHeight="1" thickBot="1" x14ac:dyDescent="0.3">
      <c r="A21" s="97" t="s">
        <v>39</v>
      </c>
      <c r="B21" s="237"/>
      <c r="C21" s="237"/>
      <c r="D21" s="237"/>
      <c r="E21" s="237"/>
      <c r="F21" s="101"/>
      <c r="G21" s="98"/>
      <c r="H21" s="98"/>
      <c r="I21" s="99" t="s">
        <v>42</v>
      </c>
      <c r="J21" s="101" t="s">
        <v>42</v>
      </c>
      <c r="K21" s="98" t="s">
        <v>43</v>
      </c>
      <c r="L21" s="98" t="s">
        <v>43</v>
      </c>
      <c r="M21" s="98" t="s">
        <v>43</v>
      </c>
      <c r="N21" s="101" t="s">
        <v>43</v>
      </c>
      <c r="O21" s="98" t="s">
        <v>43</v>
      </c>
      <c r="P21" s="98"/>
      <c r="Q21" s="98"/>
      <c r="R21" s="99"/>
      <c r="S21" s="101"/>
      <c r="T21" s="98"/>
      <c r="U21" s="89" t="s">
        <v>40</v>
      </c>
      <c r="V21" s="95" t="s">
        <v>40</v>
      </c>
      <c r="W21" s="243" t="s">
        <v>41</v>
      </c>
      <c r="X21" s="243" t="s">
        <v>41</v>
      </c>
      <c r="Y21" s="244" t="s">
        <v>41</v>
      </c>
      <c r="Z21" s="101" t="s">
        <v>41</v>
      </c>
      <c r="AA21" s="98" t="s">
        <v>41</v>
      </c>
      <c r="AB21" s="101"/>
      <c r="AC21" s="98"/>
      <c r="AD21" s="98"/>
      <c r="AE21" s="99"/>
      <c r="AF21" s="101" t="s">
        <v>42</v>
      </c>
      <c r="AG21" s="130" t="s">
        <v>43</v>
      </c>
      <c r="AH21" s="130" t="s">
        <v>43</v>
      </c>
      <c r="AI21" s="100" t="s">
        <v>43</v>
      </c>
      <c r="AJ21" s="131" t="s">
        <v>43</v>
      </c>
      <c r="AK21" s="130"/>
      <c r="AL21" s="130"/>
      <c r="AM21" s="130"/>
      <c r="AN21" s="100"/>
      <c r="AO21" s="131"/>
      <c r="AP21" s="130"/>
      <c r="AQ21" s="130"/>
      <c r="AR21" s="100" t="s">
        <v>40</v>
      </c>
      <c r="AS21" s="101" t="s">
        <v>40</v>
      </c>
      <c r="AT21" s="98" t="s">
        <v>44</v>
      </c>
      <c r="AU21" s="98" t="s">
        <v>44</v>
      </c>
      <c r="AV21" s="98"/>
      <c r="AW21" s="99"/>
      <c r="AX21" s="101"/>
      <c r="AY21" s="98"/>
      <c r="AZ21" s="98"/>
      <c r="BA21" s="99"/>
      <c r="BB21" s="101"/>
      <c r="BC21" s="98"/>
      <c r="BD21" s="98"/>
      <c r="BE21" s="99"/>
      <c r="BF21" s="92"/>
      <c r="BG21" s="33" t="s">
        <v>39</v>
      </c>
      <c r="BH21" s="34">
        <f>COUNTBLANK(F21:AU21)</f>
        <v>19</v>
      </c>
      <c r="BI21" s="35">
        <f>COUNTIF(F21:BE21,"С")</f>
        <v>4</v>
      </c>
      <c r="BJ21" s="35">
        <f>COUNTIF(F21:BE21,"А")</f>
        <v>2</v>
      </c>
      <c r="BK21" s="35">
        <f>COUNTIF(F21:BE21,"Н")</f>
        <v>3</v>
      </c>
      <c r="BL21" s="35">
        <f>COUNTIF(F21:BE21,"П")</f>
        <v>9</v>
      </c>
      <c r="BM21" s="35">
        <f>COUNTIF(F21:BE21,"Д")</f>
        <v>0</v>
      </c>
      <c r="BN21" s="35">
        <f>COUNTIF(F21:BE21,"К")</f>
        <v>5</v>
      </c>
      <c r="BO21" s="36">
        <f>SUM(BH21:BN21)</f>
        <v>42</v>
      </c>
    </row>
    <row r="22" spans="1:67" ht="16.2" thickBot="1" x14ac:dyDescent="0.3">
      <c r="BG22" s="37" t="s">
        <v>84</v>
      </c>
      <c r="BH22" s="34">
        <f>SUM(BH18:BH21)</f>
        <v>98</v>
      </c>
      <c r="BI22" s="34">
        <f t="shared" ref="BI22:BO22" si="0">SUM(BI18:BI21)</f>
        <v>14</v>
      </c>
      <c r="BJ22" s="34">
        <f t="shared" si="0"/>
        <v>2</v>
      </c>
      <c r="BK22" s="34">
        <f t="shared" si="0"/>
        <v>11</v>
      </c>
      <c r="BL22" s="34">
        <f t="shared" si="0"/>
        <v>18</v>
      </c>
      <c r="BM22" s="34">
        <f t="shared" si="0"/>
        <v>0</v>
      </c>
      <c r="BN22" s="34">
        <f t="shared" si="0"/>
        <v>57</v>
      </c>
      <c r="BO22" s="74">
        <f t="shared" si="0"/>
        <v>200</v>
      </c>
    </row>
    <row r="23" spans="1:67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67" s="103" customFormat="1" ht="18.75" customHeight="1" x14ac:dyDescent="0.25">
      <c r="A24" s="38" t="s">
        <v>46</v>
      </c>
      <c r="B24" s="38"/>
      <c r="C24" s="38"/>
      <c r="D24" s="38"/>
      <c r="E24" s="38"/>
      <c r="F24" s="39"/>
      <c r="G24" s="39"/>
      <c r="H24" s="39"/>
      <c r="I24" s="40"/>
      <c r="J24" s="256" t="s">
        <v>47</v>
      </c>
      <c r="K24" s="256"/>
      <c r="L24" s="256"/>
      <c r="M24" s="256"/>
      <c r="N24" s="39"/>
      <c r="O24" s="42" t="s">
        <v>40</v>
      </c>
      <c r="P24" s="256" t="s">
        <v>75</v>
      </c>
      <c r="Q24" s="256"/>
      <c r="R24" s="256"/>
      <c r="S24" s="256"/>
      <c r="T24" s="256"/>
      <c r="U24" s="39"/>
      <c r="V24" s="29" t="s">
        <v>42</v>
      </c>
      <c r="W24" s="256" t="s">
        <v>48</v>
      </c>
      <c r="X24" s="256"/>
      <c r="Y24" s="256"/>
      <c r="Z24" s="256"/>
      <c r="AA24" s="256"/>
      <c r="AB24" s="39"/>
      <c r="AC24" s="29" t="s">
        <v>43</v>
      </c>
      <c r="AD24" s="256" t="s">
        <v>49</v>
      </c>
      <c r="AE24" s="256"/>
      <c r="AF24" s="256"/>
      <c r="AG24" s="256"/>
      <c r="AH24" s="256"/>
      <c r="AI24" s="39"/>
      <c r="AJ24" s="29" t="s">
        <v>44</v>
      </c>
      <c r="AK24" s="252" t="s">
        <v>34</v>
      </c>
      <c r="AL24" s="252"/>
      <c r="AM24" s="252"/>
      <c r="AN24" s="252"/>
      <c r="AO24" s="252"/>
      <c r="AP24" s="252"/>
      <c r="AQ24" s="41"/>
      <c r="AR24" s="29" t="s">
        <v>74</v>
      </c>
      <c r="AS24" s="252" t="s">
        <v>94</v>
      </c>
      <c r="AT24" s="252"/>
      <c r="AU24" s="252"/>
      <c r="AV24" s="252"/>
      <c r="AW24" s="252"/>
      <c r="AX24" s="252"/>
      <c r="AY24" s="20"/>
      <c r="AZ24" s="29" t="s">
        <v>41</v>
      </c>
      <c r="BA24" s="252" t="s">
        <v>35</v>
      </c>
      <c r="BB24" s="252"/>
      <c r="BC24" s="252"/>
      <c r="BD24" s="252"/>
      <c r="BE24" s="252"/>
      <c r="BF24" s="81"/>
      <c r="BG24" s="102"/>
      <c r="BH24" s="102"/>
      <c r="BI24" s="102"/>
      <c r="BJ24" s="102"/>
      <c r="BK24" s="102"/>
      <c r="BL24" s="102"/>
      <c r="BM24" s="102"/>
      <c r="BN24" s="102"/>
      <c r="BO24" s="102"/>
    </row>
    <row r="25" spans="1:67" s="105" customFormat="1" ht="2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256"/>
      <c r="K25" s="256"/>
      <c r="L25" s="256"/>
      <c r="M25" s="256"/>
      <c r="N25" s="43"/>
      <c r="O25" s="43"/>
      <c r="P25" s="256"/>
      <c r="Q25" s="256"/>
      <c r="R25" s="256"/>
      <c r="S25" s="256"/>
      <c r="T25" s="256"/>
      <c r="U25" s="43"/>
      <c r="V25" s="43"/>
      <c r="W25" s="256"/>
      <c r="X25" s="256"/>
      <c r="Y25" s="256"/>
      <c r="Z25" s="256"/>
      <c r="AA25" s="256"/>
      <c r="AB25" s="43"/>
      <c r="AC25" s="43"/>
      <c r="AD25" s="256"/>
      <c r="AE25" s="256"/>
      <c r="AF25" s="256"/>
      <c r="AG25" s="256"/>
      <c r="AH25" s="256"/>
      <c r="AI25" s="43"/>
      <c r="AJ25" s="43"/>
      <c r="AK25" s="252"/>
      <c r="AL25" s="252"/>
      <c r="AM25" s="252"/>
      <c r="AN25" s="252"/>
      <c r="AO25" s="252"/>
      <c r="AP25" s="252"/>
      <c r="AQ25" s="41"/>
      <c r="AR25" s="43"/>
      <c r="AS25" s="252"/>
      <c r="AT25" s="252"/>
      <c r="AU25" s="252"/>
      <c r="AV25" s="252"/>
      <c r="AW25" s="252"/>
      <c r="AX25" s="252"/>
      <c r="AY25" s="43"/>
      <c r="AZ25" s="43"/>
      <c r="BA25" s="252"/>
      <c r="BB25" s="252"/>
      <c r="BC25" s="252"/>
      <c r="BD25" s="252"/>
      <c r="BE25" s="252"/>
      <c r="BF25" s="81"/>
      <c r="BG25" s="104"/>
      <c r="BH25" s="104"/>
      <c r="BI25" s="104"/>
      <c r="BJ25" s="104"/>
      <c r="BK25" s="104"/>
      <c r="BL25" s="104"/>
      <c r="BM25" s="104"/>
      <c r="BN25" s="104"/>
      <c r="BO25" s="104"/>
    </row>
  </sheetData>
  <sheetProtection deleteRows="0"/>
  <customSheetViews>
    <customSheetView guid="{791DB74A-D72A-4A24-8E5B-5C9CCB5308F6}" scale="70" showPageBreaks="1" fitToPage="1">
      <selection activeCell="A15" sqref="A15:BA15"/>
      <pageMargins left="0.31496062992125984" right="0.31496062992125984" top="0.74803149606299213" bottom="0.74803149606299213" header="0.31496062992125984" footer="0.31496062992125984"/>
      <printOptions horizontalCentered="1"/>
      <pageSetup paperSize="9" scale="37" orientation="portrait" r:id="rId1"/>
    </customSheetView>
  </customSheetViews>
  <mergeCells count="54">
    <mergeCell ref="BN16:BN17"/>
    <mergeCell ref="BO16:BO17"/>
    <mergeCell ref="BB7:BI7"/>
    <mergeCell ref="BB8:BI8"/>
    <mergeCell ref="BB9:BI9"/>
    <mergeCell ref="BG14:BO14"/>
    <mergeCell ref="A14:BE14"/>
    <mergeCell ref="W11:AE11"/>
    <mergeCell ref="AF10:AY10"/>
    <mergeCell ref="AF11:BO11"/>
    <mergeCell ref="F16:I16"/>
    <mergeCell ref="A16:A17"/>
    <mergeCell ref="W9:AE9"/>
    <mergeCell ref="AF9:AY9"/>
    <mergeCell ref="AF8:AY8"/>
    <mergeCell ref="N16:R16"/>
    <mergeCell ref="A2:BO2"/>
    <mergeCell ref="A3:BO3"/>
    <mergeCell ref="BB16:BE16"/>
    <mergeCell ref="W7:AE7"/>
    <mergeCell ref="W8:AE8"/>
    <mergeCell ref="BG16:BG17"/>
    <mergeCell ref="BH16:BH17"/>
    <mergeCell ref="BI16:BI17"/>
    <mergeCell ref="BJ16:BJ17"/>
    <mergeCell ref="BK16:BK17"/>
    <mergeCell ref="AX16:BA16"/>
    <mergeCell ref="W10:AE10"/>
    <mergeCell ref="J16:M16"/>
    <mergeCell ref="BB10:BI10"/>
    <mergeCell ref="BJ7:BO7"/>
    <mergeCell ref="BJ8:BO8"/>
    <mergeCell ref="AS24:AX25"/>
    <mergeCell ref="A4:BO4"/>
    <mergeCell ref="A5:BO5"/>
    <mergeCell ref="J24:M25"/>
    <mergeCell ref="P24:T25"/>
    <mergeCell ref="W24:AA25"/>
    <mergeCell ref="AD24:AH25"/>
    <mergeCell ref="AK24:AP25"/>
    <mergeCell ref="BA24:BE25"/>
    <mergeCell ref="BJ9:BO9"/>
    <mergeCell ref="BJ10:BO10"/>
    <mergeCell ref="BL16:BL17"/>
    <mergeCell ref="BM16:BM17"/>
    <mergeCell ref="AF7:AY7"/>
    <mergeCell ref="AO16:AR16"/>
    <mergeCell ref="AF16:AI16"/>
    <mergeCell ref="AS16:AW16"/>
    <mergeCell ref="S16:V16"/>
    <mergeCell ref="B16:E16"/>
    <mergeCell ref="W16:AA16"/>
    <mergeCell ref="AB16:AE16"/>
    <mergeCell ref="AJ16:AN1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34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Z86"/>
  <sheetViews>
    <sheetView tabSelected="1" view="pageBreakPreview" zoomScale="47" zoomScaleNormal="85" zoomScaleSheetLayoutView="47" workbookViewId="0">
      <pane ySplit="8" topLeftCell="A63" activePane="bottomLeft" state="frozen"/>
      <selection pane="bottomLeft" activeCell="U82" sqref="U82:V86"/>
    </sheetView>
  </sheetViews>
  <sheetFormatPr defaultColWidth="9.109375" defaultRowHeight="13.8" x14ac:dyDescent="0.25"/>
  <cols>
    <col min="1" max="1" width="12.6640625" style="106" customWidth="1"/>
    <col min="2" max="2" width="80.6640625" style="106" customWidth="1"/>
    <col min="3" max="8" width="2.33203125" style="106" customWidth="1"/>
    <col min="9" max="9" width="4.6640625" style="106" customWidth="1"/>
    <col min="10" max="10" width="7.88671875" style="117" customWidth="1"/>
    <col min="11" max="11" width="6.6640625" style="106" customWidth="1"/>
    <col min="12" max="12" width="8.88671875" style="117" customWidth="1"/>
    <col min="13" max="13" width="6.6640625" style="117" customWidth="1"/>
    <col min="14" max="14" width="7.6640625" style="117" customWidth="1"/>
    <col min="15" max="15" width="6.6640625" style="117" customWidth="1"/>
    <col min="16" max="16" width="8.109375" style="117" customWidth="1"/>
    <col min="17" max="23" width="6.33203125" style="115" customWidth="1"/>
    <col min="24" max="24" width="6.33203125" style="106" customWidth="1"/>
    <col min="25" max="16384" width="9.109375" style="106"/>
  </cols>
  <sheetData>
    <row r="1" spans="1:26" ht="45" customHeight="1" thickBot="1" x14ac:dyDescent="0.3">
      <c r="A1" s="275" t="s">
        <v>146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7"/>
    </row>
    <row r="2" spans="1:26" ht="15.75" customHeight="1" x14ac:dyDescent="0.25">
      <c r="A2" s="375" t="s">
        <v>111</v>
      </c>
      <c r="B2" s="278" t="s">
        <v>112</v>
      </c>
      <c r="C2" s="285" t="s">
        <v>113</v>
      </c>
      <c r="D2" s="286"/>
      <c r="E2" s="286"/>
      <c r="F2" s="286"/>
      <c r="G2" s="286"/>
      <c r="H2" s="286"/>
      <c r="I2" s="287"/>
      <c r="J2" s="293" t="s">
        <v>5</v>
      </c>
      <c r="K2" s="294"/>
      <c r="L2" s="294"/>
      <c r="M2" s="294"/>
      <c r="N2" s="294"/>
      <c r="O2" s="294"/>
      <c r="P2" s="295"/>
      <c r="Q2" s="293" t="s">
        <v>7</v>
      </c>
      <c r="R2" s="294"/>
      <c r="S2" s="294"/>
      <c r="T2" s="294"/>
      <c r="U2" s="294"/>
      <c r="V2" s="294"/>
      <c r="W2" s="294"/>
      <c r="X2" s="295"/>
    </row>
    <row r="3" spans="1:26" ht="15.75" customHeight="1" x14ac:dyDescent="0.3">
      <c r="A3" s="376"/>
      <c r="B3" s="279"/>
      <c r="C3" s="288"/>
      <c r="D3" s="289"/>
      <c r="E3" s="289"/>
      <c r="F3" s="289"/>
      <c r="G3" s="289"/>
      <c r="H3" s="289"/>
      <c r="I3" s="290"/>
      <c r="J3" s="362" t="s">
        <v>13</v>
      </c>
      <c r="K3" s="309" t="s">
        <v>14</v>
      </c>
      <c r="L3" s="359" t="s">
        <v>76</v>
      </c>
      <c r="M3" s="306" t="s">
        <v>6</v>
      </c>
      <c r="N3" s="307"/>
      <c r="O3" s="308"/>
      <c r="P3" s="364" t="s">
        <v>78</v>
      </c>
      <c r="Q3" s="303" t="s">
        <v>8</v>
      </c>
      <c r="R3" s="296"/>
      <c r="S3" s="296" t="s">
        <v>9</v>
      </c>
      <c r="T3" s="296"/>
      <c r="U3" s="296" t="s">
        <v>10</v>
      </c>
      <c r="V3" s="296"/>
      <c r="W3" s="296" t="s">
        <v>11</v>
      </c>
      <c r="X3" s="371"/>
    </row>
    <row r="4" spans="1:26" ht="15.75" customHeight="1" x14ac:dyDescent="0.3">
      <c r="A4" s="376"/>
      <c r="B4" s="279"/>
      <c r="C4" s="369" t="s">
        <v>1</v>
      </c>
      <c r="D4" s="304"/>
      <c r="E4" s="304"/>
      <c r="F4" s="304" t="s">
        <v>2</v>
      </c>
      <c r="G4" s="304"/>
      <c r="H4" s="304"/>
      <c r="I4" s="281" t="s">
        <v>3</v>
      </c>
      <c r="J4" s="362"/>
      <c r="K4" s="309"/>
      <c r="L4" s="360"/>
      <c r="M4" s="283" t="s">
        <v>4</v>
      </c>
      <c r="N4" s="291" t="s">
        <v>12</v>
      </c>
      <c r="O4" s="283" t="s">
        <v>77</v>
      </c>
      <c r="P4" s="365"/>
      <c r="Q4" s="62">
        <v>1</v>
      </c>
      <c r="R4" s="63">
        <v>2</v>
      </c>
      <c r="S4" s="63">
        <v>3</v>
      </c>
      <c r="T4" s="63">
        <v>4</v>
      </c>
      <c r="U4" s="63">
        <v>5</v>
      </c>
      <c r="V4" s="63">
        <v>6</v>
      </c>
      <c r="W4" s="63">
        <v>7</v>
      </c>
      <c r="X4" s="64">
        <v>8</v>
      </c>
    </row>
    <row r="5" spans="1:26" ht="14.25" customHeight="1" x14ac:dyDescent="0.25">
      <c r="A5" s="376"/>
      <c r="B5" s="279"/>
      <c r="C5" s="369"/>
      <c r="D5" s="304"/>
      <c r="E5" s="304"/>
      <c r="F5" s="304"/>
      <c r="G5" s="304"/>
      <c r="H5" s="304"/>
      <c r="I5" s="281"/>
      <c r="J5" s="362"/>
      <c r="K5" s="309"/>
      <c r="L5" s="360"/>
      <c r="M5" s="283"/>
      <c r="N5" s="291"/>
      <c r="O5" s="283"/>
      <c r="P5" s="365"/>
      <c r="Q5" s="323" t="s">
        <v>114</v>
      </c>
      <c r="R5" s="324"/>
      <c r="S5" s="324"/>
      <c r="T5" s="324"/>
      <c r="U5" s="324"/>
      <c r="V5" s="324"/>
      <c r="W5" s="324"/>
      <c r="X5" s="325"/>
    </row>
    <row r="6" spans="1:26" ht="14.25" customHeight="1" x14ac:dyDescent="0.3">
      <c r="A6" s="376"/>
      <c r="B6" s="279"/>
      <c r="C6" s="369"/>
      <c r="D6" s="304"/>
      <c r="E6" s="304"/>
      <c r="F6" s="304"/>
      <c r="G6" s="304"/>
      <c r="H6" s="304"/>
      <c r="I6" s="281"/>
      <c r="J6" s="362"/>
      <c r="K6" s="309"/>
      <c r="L6" s="360"/>
      <c r="M6" s="283"/>
      <c r="N6" s="291"/>
      <c r="O6" s="283"/>
      <c r="P6" s="365"/>
      <c r="Q6" s="118">
        <v>15</v>
      </c>
      <c r="R6" s="119">
        <v>15</v>
      </c>
      <c r="S6" s="119">
        <v>15</v>
      </c>
      <c r="T6" s="119">
        <v>15</v>
      </c>
      <c r="U6" s="119">
        <v>15</v>
      </c>
      <c r="V6" s="119">
        <v>15</v>
      </c>
      <c r="W6" s="119">
        <v>15</v>
      </c>
      <c r="X6" s="120">
        <v>15</v>
      </c>
    </row>
    <row r="7" spans="1:26" ht="52.5" customHeight="1" thickBot="1" x14ac:dyDescent="0.3">
      <c r="A7" s="377"/>
      <c r="B7" s="280"/>
      <c r="C7" s="370"/>
      <c r="D7" s="305"/>
      <c r="E7" s="305"/>
      <c r="F7" s="305"/>
      <c r="G7" s="305"/>
      <c r="H7" s="305"/>
      <c r="I7" s="282"/>
      <c r="J7" s="363"/>
      <c r="K7" s="310"/>
      <c r="L7" s="361"/>
      <c r="M7" s="284"/>
      <c r="N7" s="292"/>
      <c r="O7" s="284"/>
      <c r="P7" s="366"/>
      <c r="Q7" s="316" t="s">
        <v>15</v>
      </c>
      <c r="R7" s="317"/>
      <c r="S7" s="317"/>
      <c r="T7" s="317"/>
      <c r="U7" s="317"/>
      <c r="V7" s="317"/>
      <c r="W7" s="317"/>
      <c r="X7" s="318"/>
    </row>
    <row r="8" spans="1:26" ht="20.100000000000001" customHeight="1" thickBot="1" x14ac:dyDescent="0.3">
      <c r="A8" s="65">
        <v>1</v>
      </c>
      <c r="B8" s="66">
        <v>2</v>
      </c>
      <c r="C8" s="319">
        <v>3</v>
      </c>
      <c r="D8" s="320"/>
      <c r="E8" s="321"/>
      <c r="F8" s="322">
        <v>4</v>
      </c>
      <c r="G8" s="320"/>
      <c r="H8" s="321"/>
      <c r="I8" s="68">
        <v>5</v>
      </c>
      <c r="J8" s="69">
        <v>6</v>
      </c>
      <c r="K8" s="70">
        <v>7</v>
      </c>
      <c r="L8" s="71">
        <v>8</v>
      </c>
      <c r="M8" s="71">
        <v>9</v>
      </c>
      <c r="N8" s="71">
        <v>10</v>
      </c>
      <c r="O8" s="71">
        <v>11</v>
      </c>
      <c r="P8" s="72">
        <v>12</v>
      </c>
      <c r="Q8" s="67">
        <v>13</v>
      </c>
      <c r="R8" s="70">
        <v>14</v>
      </c>
      <c r="S8" s="70">
        <v>15</v>
      </c>
      <c r="T8" s="70">
        <v>16</v>
      </c>
      <c r="U8" s="70">
        <v>17</v>
      </c>
      <c r="V8" s="70">
        <v>18</v>
      </c>
      <c r="W8" s="70">
        <v>19</v>
      </c>
      <c r="X8" s="68">
        <v>20</v>
      </c>
    </row>
    <row r="9" spans="1:26" ht="22.2" customHeight="1" thickBot="1" x14ac:dyDescent="0.3">
      <c r="A9" s="372" t="s">
        <v>180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4"/>
    </row>
    <row r="10" spans="1:26" s="107" customFormat="1" ht="25.95" customHeight="1" thickBot="1" x14ac:dyDescent="0.3">
      <c r="A10" s="350" t="s">
        <v>127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2"/>
    </row>
    <row r="11" spans="1:26" s="109" customFormat="1" ht="24.9" customHeight="1" x14ac:dyDescent="0.25">
      <c r="A11" s="60" t="s">
        <v>150</v>
      </c>
      <c r="B11" s="150" t="s">
        <v>140</v>
      </c>
      <c r="C11" s="151"/>
      <c r="D11" s="151"/>
      <c r="E11" s="152"/>
      <c r="F11" s="153"/>
      <c r="G11" s="151">
        <v>1</v>
      </c>
      <c r="H11" s="152"/>
      <c r="I11" s="154"/>
      <c r="J11" s="57">
        <f t="shared" ref="J11:J15" si="0">K11*30</f>
        <v>90</v>
      </c>
      <c r="K11" s="58">
        <f t="shared" ref="K11:K15" si="1">SUM(Q11:X11)</f>
        <v>3</v>
      </c>
      <c r="L11" s="58">
        <v>18</v>
      </c>
      <c r="M11" s="155">
        <v>6</v>
      </c>
      <c r="N11" s="155">
        <v>12</v>
      </c>
      <c r="O11" s="155"/>
      <c r="P11" s="59">
        <f t="shared" ref="P11:P15" si="2">J11-L11</f>
        <v>72</v>
      </c>
      <c r="Q11" s="57">
        <v>3</v>
      </c>
      <c r="R11" s="58"/>
      <c r="S11" s="58"/>
      <c r="T11" s="58"/>
      <c r="U11" s="58"/>
      <c r="V11" s="58"/>
      <c r="W11" s="58"/>
      <c r="X11" s="61"/>
      <c r="Y11" s="108"/>
      <c r="Z11" s="108"/>
    </row>
    <row r="12" spans="1:26" s="108" customFormat="1" ht="24.9" customHeight="1" x14ac:dyDescent="0.25">
      <c r="A12" s="60" t="s">
        <v>151</v>
      </c>
      <c r="B12" s="156" t="s">
        <v>141</v>
      </c>
      <c r="C12" s="151"/>
      <c r="D12" s="151"/>
      <c r="E12" s="152"/>
      <c r="F12" s="153"/>
      <c r="G12" s="151">
        <v>1</v>
      </c>
      <c r="H12" s="152"/>
      <c r="I12" s="154"/>
      <c r="J12" s="57">
        <f t="shared" si="0"/>
        <v>90</v>
      </c>
      <c r="K12" s="58">
        <f t="shared" si="1"/>
        <v>3</v>
      </c>
      <c r="L12" s="58">
        <v>18</v>
      </c>
      <c r="M12" s="155">
        <v>6</v>
      </c>
      <c r="N12" s="155">
        <v>12</v>
      </c>
      <c r="O12" s="155"/>
      <c r="P12" s="59">
        <f t="shared" si="2"/>
        <v>72</v>
      </c>
      <c r="Q12" s="57">
        <v>3</v>
      </c>
      <c r="R12" s="58"/>
      <c r="S12" s="58"/>
      <c r="T12" s="58"/>
      <c r="U12" s="58"/>
      <c r="V12" s="58"/>
      <c r="W12" s="58"/>
      <c r="X12" s="61"/>
    </row>
    <row r="13" spans="1:26" s="108" customFormat="1" ht="24.9" customHeight="1" x14ac:dyDescent="0.25">
      <c r="A13" s="60" t="s">
        <v>152</v>
      </c>
      <c r="B13" s="156" t="s">
        <v>142</v>
      </c>
      <c r="C13" s="151"/>
      <c r="D13" s="151"/>
      <c r="E13" s="152"/>
      <c r="F13" s="153"/>
      <c r="G13" s="151">
        <v>2</v>
      </c>
      <c r="H13" s="152"/>
      <c r="I13" s="154"/>
      <c r="J13" s="57">
        <f t="shared" si="0"/>
        <v>90</v>
      </c>
      <c r="K13" s="58">
        <f t="shared" si="1"/>
        <v>3</v>
      </c>
      <c r="L13" s="58">
        <v>18</v>
      </c>
      <c r="M13" s="155">
        <v>6</v>
      </c>
      <c r="N13" s="155">
        <v>12</v>
      </c>
      <c r="O13" s="155"/>
      <c r="P13" s="59">
        <f t="shared" si="2"/>
        <v>72</v>
      </c>
      <c r="Q13" s="57"/>
      <c r="R13" s="58">
        <v>3</v>
      </c>
      <c r="S13" s="58"/>
      <c r="T13" s="58"/>
      <c r="U13" s="58"/>
      <c r="V13" s="58"/>
      <c r="W13" s="58"/>
      <c r="X13" s="61"/>
    </row>
    <row r="14" spans="1:26" s="108" customFormat="1" ht="24.9" customHeight="1" x14ac:dyDescent="0.25">
      <c r="A14" s="60" t="s">
        <v>153</v>
      </c>
      <c r="B14" s="156" t="s">
        <v>143</v>
      </c>
      <c r="C14" s="151"/>
      <c r="D14" s="151"/>
      <c r="E14" s="152"/>
      <c r="F14" s="153"/>
      <c r="G14" s="151">
        <v>3</v>
      </c>
      <c r="H14" s="152"/>
      <c r="I14" s="154"/>
      <c r="J14" s="57">
        <f t="shared" si="0"/>
        <v>90</v>
      </c>
      <c r="K14" s="58">
        <f t="shared" si="1"/>
        <v>3</v>
      </c>
      <c r="L14" s="58">
        <v>18</v>
      </c>
      <c r="M14" s="155">
        <v>6</v>
      </c>
      <c r="N14" s="155">
        <v>12</v>
      </c>
      <c r="O14" s="155"/>
      <c r="P14" s="59">
        <f t="shared" si="2"/>
        <v>72</v>
      </c>
      <c r="Q14" s="57"/>
      <c r="R14" s="58"/>
      <c r="S14" s="58">
        <v>3</v>
      </c>
      <c r="T14" s="58"/>
      <c r="U14" s="58"/>
      <c r="V14" s="58"/>
      <c r="W14" s="58"/>
      <c r="X14" s="61"/>
    </row>
    <row r="15" spans="1:26" s="108" customFormat="1" ht="24.9" customHeight="1" x14ac:dyDescent="0.25">
      <c r="A15" s="60" t="s">
        <v>154</v>
      </c>
      <c r="B15" s="156" t="s">
        <v>144</v>
      </c>
      <c r="C15" s="151"/>
      <c r="D15" s="151"/>
      <c r="E15" s="152"/>
      <c r="F15" s="153">
        <v>2</v>
      </c>
      <c r="G15" s="151">
        <v>4</v>
      </c>
      <c r="H15" s="152"/>
      <c r="I15" s="154"/>
      <c r="J15" s="57">
        <f t="shared" si="0"/>
        <v>360</v>
      </c>
      <c r="K15" s="58">
        <f t="shared" si="1"/>
        <v>12</v>
      </c>
      <c r="L15" s="58">
        <v>72</v>
      </c>
      <c r="M15" s="155"/>
      <c r="N15" s="155">
        <v>72</v>
      </c>
      <c r="O15" s="155"/>
      <c r="P15" s="59">
        <f t="shared" si="2"/>
        <v>288</v>
      </c>
      <c r="Q15" s="57">
        <v>3</v>
      </c>
      <c r="R15" s="58">
        <v>3</v>
      </c>
      <c r="S15" s="58">
        <v>3</v>
      </c>
      <c r="T15" s="58">
        <v>3</v>
      </c>
      <c r="U15" s="58"/>
      <c r="V15" s="58"/>
      <c r="W15" s="58"/>
      <c r="X15" s="61"/>
    </row>
    <row r="16" spans="1:26" s="108" customFormat="1" ht="24.9" customHeight="1" x14ac:dyDescent="0.25">
      <c r="A16" s="60" t="s">
        <v>155</v>
      </c>
      <c r="B16" s="156" t="s">
        <v>208</v>
      </c>
      <c r="C16" s="151"/>
      <c r="D16" s="151"/>
      <c r="E16" s="152"/>
      <c r="F16" s="153">
        <v>2</v>
      </c>
      <c r="G16" s="151">
        <v>4</v>
      </c>
      <c r="H16" s="152"/>
      <c r="I16" s="154"/>
      <c r="J16" s="57">
        <f t="shared" ref="J16" si="3">K16*30</f>
        <v>240</v>
      </c>
      <c r="K16" s="58">
        <f t="shared" ref="K16" si="4">SUM(Q16:X16)</f>
        <v>8</v>
      </c>
      <c r="L16" s="58">
        <v>48</v>
      </c>
      <c r="M16" s="155"/>
      <c r="N16" s="155">
        <v>48</v>
      </c>
      <c r="O16" s="155"/>
      <c r="P16" s="59">
        <f t="shared" ref="P16" si="5">J16-L16</f>
        <v>192</v>
      </c>
      <c r="Q16" s="57">
        <v>2</v>
      </c>
      <c r="R16" s="58">
        <v>2</v>
      </c>
      <c r="S16" s="58">
        <v>2</v>
      </c>
      <c r="T16" s="58">
        <v>2</v>
      </c>
      <c r="U16" s="58"/>
      <c r="V16" s="58"/>
      <c r="W16" s="58"/>
      <c r="X16" s="61"/>
    </row>
    <row r="17" spans="1:26" s="108" customFormat="1" ht="24.9" customHeight="1" x14ac:dyDescent="0.25">
      <c r="A17" s="60" t="s">
        <v>200</v>
      </c>
      <c r="B17" s="156" t="s">
        <v>222</v>
      </c>
      <c r="C17" s="151"/>
      <c r="D17" s="151"/>
      <c r="E17" s="152"/>
      <c r="F17" s="153"/>
      <c r="G17" s="151">
        <v>3</v>
      </c>
      <c r="H17" s="152"/>
      <c r="I17" s="154"/>
      <c r="J17" s="57">
        <f t="shared" ref="J17:J18" si="6">K17*30</f>
        <v>90</v>
      </c>
      <c r="K17" s="58">
        <f t="shared" ref="K17:K18" si="7">SUM(Q17:X17)</f>
        <v>3</v>
      </c>
      <c r="L17" s="58">
        <v>18</v>
      </c>
      <c r="M17" s="155">
        <v>6</v>
      </c>
      <c r="N17" s="155">
        <v>12</v>
      </c>
      <c r="O17" s="155"/>
      <c r="P17" s="59">
        <f t="shared" ref="P17:P18" si="8">J17-L17</f>
        <v>72</v>
      </c>
      <c r="Q17" s="57"/>
      <c r="R17" s="58"/>
      <c r="S17" s="213">
        <v>3</v>
      </c>
      <c r="T17" s="213"/>
      <c r="U17" s="58"/>
      <c r="V17" s="58"/>
      <c r="W17" s="58"/>
      <c r="X17" s="61"/>
    </row>
    <row r="18" spans="1:26" s="108" customFormat="1" ht="24.9" customHeight="1" x14ac:dyDescent="0.25">
      <c r="A18" s="60" t="s">
        <v>205</v>
      </c>
      <c r="B18" s="156" t="s">
        <v>223</v>
      </c>
      <c r="C18" s="151"/>
      <c r="D18" s="151"/>
      <c r="E18" s="152"/>
      <c r="F18" s="153"/>
      <c r="G18" s="151">
        <v>4</v>
      </c>
      <c r="H18" s="152"/>
      <c r="I18" s="154"/>
      <c r="J18" s="57">
        <f t="shared" si="6"/>
        <v>90</v>
      </c>
      <c r="K18" s="58">
        <f t="shared" si="7"/>
        <v>3</v>
      </c>
      <c r="L18" s="58">
        <v>18</v>
      </c>
      <c r="M18" s="155">
        <v>6</v>
      </c>
      <c r="N18" s="155">
        <v>12</v>
      </c>
      <c r="O18" s="155"/>
      <c r="P18" s="59">
        <f t="shared" si="8"/>
        <v>72</v>
      </c>
      <c r="Q18" s="57"/>
      <c r="R18" s="58"/>
      <c r="S18" s="213"/>
      <c r="T18" s="213">
        <v>3</v>
      </c>
      <c r="U18" s="58"/>
      <c r="V18" s="58"/>
      <c r="W18" s="58"/>
      <c r="X18" s="61"/>
    </row>
    <row r="19" spans="1:26" s="111" customFormat="1" ht="21" customHeight="1" thickBot="1" x14ac:dyDescent="0.3">
      <c r="A19" s="367" t="s">
        <v>115</v>
      </c>
      <c r="B19" s="368"/>
      <c r="C19" s="314"/>
      <c r="D19" s="314"/>
      <c r="E19" s="315"/>
      <c r="F19" s="313"/>
      <c r="G19" s="314"/>
      <c r="H19" s="315"/>
      <c r="I19" s="1"/>
      <c r="J19" s="2">
        <f t="shared" ref="J19:X19" si="9">SUM(J11:J18)</f>
        <v>1140</v>
      </c>
      <c r="K19" s="3">
        <f t="shared" si="9"/>
        <v>38</v>
      </c>
      <c r="L19" s="3">
        <f t="shared" si="9"/>
        <v>228</v>
      </c>
      <c r="M19" s="3">
        <f t="shared" si="9"/>
        <v>36</v>
      </c>
      <c r="N19" s="3">
        <f t="shared" si="9"/>
        <v>192</v>
      </c>
      <c r="O19" s="3">
        <f t="shared" si="9"/>
        <v>0</v>
      </c>
      <c r="P19" s="4">
        <f t="shared" si="9"/>
        <v>912</v>
      </c>
      <c r="Q19" s="2">
        <f t="shared" si="9"/>
        <v>11</v>
      </c>
      <c r="R19" s="3">
        <f t="shared" si="9"/>
        <v>8</v>
      </c>
      <c r="S19" s="3">
        <f t="shared" si="9"/>
        <v>11</v>
      </c>
      <c r="T19" s="3">
        <f t="shared" si="9"/>
        <v>8</v>
      </c>
      <c r="U19" s="3">
        <f t="shared" si="9"/>
        <v>0</v>
      </c>
      <c r="V19" s="3">
        <f t="shared" si="9"/>
        <v>0</v>
      </c>
      <c r="W19" s="3">
        <f t="shared" si="9"/>
        <v>0</v>
      </c>
      <c r="X19" s="6">
        <f t="shared" si="9"/>
        <v>0</v>
      </c>
      <c r="Y19" s="110"/>
      <c r="Z19" s="110"/>
    </row>
    <row r="20" spans="1:26" s="112" customFormat="1" ht="7.2" customHeight="1" thickBot="1" x14ac:dyDescent="0.3">
      <c r="A20" s="300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2"/>
    </row>
    <row r="21" spans="1:26" s="112" customFormat="1" ht="27" customHeight="1" x14ac:dyDescent="0.25">
      <c r="A21" s="333" t="s">
        <v>128</v>
      </c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5"/>
    </row>
    <row r="22" spans="1:26" s="112" customFormat="1" ht="28.2" customHeight="1" x14ac:dyDescent="0.25">
      <c r="A22" s="60" t="s">
        <v>206</v>
      </c>
      <c r="B22" s="156" t="s">
        <v>216</v>
      </c>
      <c r="C22" s="157">
        <v>1</v>
      </c>
      <c r="D22" s="157">
        <v>2</v>
      </c>
      <c r="E22" s="158">
        <v>3</v>
      </c>
      <c r="F22" s="154"/>
      <c r="G22" s="157"/>
      <c r="H22" s="158"/>
      <c r="I22" s="154"/>
      <c r="J22" s="57">
        <f t="shared" ref="J22:J27" si="10">K22*30</f>
        <v>360</v>
      </c>
      <c r="K22" s="58">
        <f>SUM(Q22:X22)</f>
        <v>12</v>
      </c>
      <c r="L22" s="155">
        <v>72</v>
      </c>
      <c r="M22" s="155">
        <v>24</v>
      </c>
      <c r="N22" s="155">
        <v>48</v>
      </c>
      <c r="O22" s="155"/>
      <c r="P22" s="59">
        <f>J22-L22</f>
        <v>288</v>
      </c>
      <c r="Q22" s="57">
        <v>5</v>
      </c>
      <c r="R22" s="58">
        <v>4</v>
      </c>
      <c r="S22" s="58">
        <v>3</v>
      </c>
      <c r="T22" s="58"/>
      <c r="U22" s="58"/>
      <c r="V22" s="58"/>
      <c r="W22" s="58"/>
      <c r="X22" s="61"/>
    </row>
    <row r="23" spans="1:26" s="112" customFormat="1" ht="26.4" customHeight="1" x14ac:dyDescent="0.25">
      <c r="A23" s="60" t="s">
        <v>156</v>
      </c>
      <c r="B23" s="205" t="s">
        <v>228</v>
      </c>
      <c r="C23" s="157">
        <v>1</v>
      </c>
      <c r="D23" s="157">
        <v>2</v>
      </c>
      <c r="E23" s="158">
        <v>3</v>
      </c>
      <c r="F23" s="154"/>
      <c r="G23" s="157"/>
      <c r="H23" s="158"/>
      <c r="I23" s="154">
        <v>5</v>
      </c>
      <c r="J23" s="57">
        <f t="shared" si="10"/>
        <v>390</v>
      </c>
      <c r="K23" s="58">
        <f>SUM(Q23:X23)</f>
        <v>13</v>
      </c>
      <c r="L23" s="155">
        <v>72</v>
      </c>
      <c r="M23" s="155">
        <v>24</v>
      </c>
      <c r="N23" s="155">
        <v>48</v>
      </c>
      <c r="O23" s="155"/>
      <c r="P23" s="59">
        <f t="shared" ref="P23:P24" si="11">J23-L23</f>
        <v>318</v>
      </c>
      <c r="Q23" s="57">
        <v>5</v>
      </c>
      <c r="R23" s="58">
        <v>5</v>
      </c>
      <c r="S23" s="58">
        <v>3</v>
      </c>
      <c r="T23" s="58"/>
      <c r="U23" s="58"/>
      <c r="V23" s="58"/>
      <c r="W23" s="58"/>
      <c r="X23" s="61"/>
    </row>
    <row r="24" spans="1:26" s="112" customFormat="1" ht="24.9" customHeight="1" x14ac:dyDescent="0.25">
      <c r="A24" s="60" t="s">
        <v>157</v>
      </c>
      <c r="B24" s="205" t="s">
        <v>236</v>
      </c>
      <c r="C24" s="157"/>
      <c r="D24" s="157">
        <v>5</v>
      </c>
      <c r="E24" s="158"/>
      <c r="F24" s="154"/>
      <c r="G24" s="157"/>
      <c r="H24" s="158"/>
      <c r="I24" s="154"/>
      <c r="J24" s="57">
        <f t="shared" si="10"/>
        <v>90</v>
      </c>
      <c r="K24" s="58">
        <v>3</v>
      </c>
      <c r="L24" s="58">
        <v>18</v>
      </c>
      <c r="M24" s="155">
        <v>6</v>
      </c>
      <c r="N24" s="155">
        <v>12</v>
      </c>
      <c r="O24" s="155"/>
      <c r="P24" s="59">
        <f t="shared" si="11"/>
        <v>72</v>
      </c>
      <c r="Q24" s="57"/>
      <c r="R24" s="58"/>
      <c r="S24" s="58"/>
      <c r="T24" s="58"/>
      <c r="U24" s="58">
        <v>3</v>
      </c>
      <c r="V24" s="58"/>
      <c r="W24" s="58"/>
      <c r="X24" s="61"/>
    </row>
    <row r="25" spans="1:26" s="112" customFormat="1" ht="24.9" customHeight="1" x14ac:dyDescent="0.25">
      <c r="A25" s="247" t="s">
        <v>158</v>
      </c>
      <c r="B25" s="205" t="s">
        <v>227</v>
      </c>
      <c r="C25" s="157"/>
      <c r="D25" s="157">
        <v>3</v>
      </c>
      <c r="E25" s="158"/>
      <c r="F25" s="154"/>
      <c r="G25" s="157"/>
      <c r="H25" s="158"/>
      <c r="I25" s="154"/>
      <c r="J25" s="57">
        <v>120</v>
      </c>
      <c r="K25" s="58">
        <v>4</v>
      </c>
      <c r="L25" s="58">
        <v>18</v>
      </c>
      <c r="M25" s="155">
        <v>6</v>
      </c>
      <c r="N25" s="155">
        <v>12</v>
      </c>
      <c r="O25" s="155"/>
      <c r="P25" s="59">
        <f t="shared" ref="P25" si="12">J25-L25</f>
        <v>102</v>
      </c>
      <c r="Q25" s="57"/>
      <c r="R25" s="58"/>
      <c r="S25" s="58">
        <v>4</v>
      </c>
      <c r="T25" s="58"/>
      <c r="U25" s="58"/>
      <c r="V25" s="58"/>
      <c r="W25" s="58"/>
      <c r="X25" s="61"/>
    </row>
    <row r="26" spans="1:26" s="112" customFormat="1" ht="24.9" customHeight="1" x14ac:dyDescent="0.25">
      <c r="A26" s="248" t="s">
        <v>159</v>
      </c>
      <c r="B26" s="150" t="s">
        <v>145</v>
      </c>
      <c r="C26" s="157"/>
      <c r="D26" s="157"/>
      <c r="E26" s="158"/>
      <c r="F26" s="154"/>
      <c r="G26" s="157">
        <v>6</v>
      </c>
      <c r="H26" s="158"/>
      <c r="I26" s="154"/>
      <c r="J26" s="57">
        <f t="shared" si="10"/>
        <v>90</v>
      </c>
      <c r="K26" s="58">
        <f>SUM(Q26:X26)</f>
        <v>3</v>
      </c>
      <c r="L26" s="58">
        <v>18</v>
      </c>
      <c r="M26" s="155">
        <v>6</v>
      </c>
      <c r="N26" s="155">
        <v>12</v>
      </c>
      <c r="O26" s="155"/>
      <c r="P26" s="59">
        <f>J26-L26</f>
        <v>72</v>
      </c>
      <c r="Q26" s="57"/>
      <c r="R26" s="58"/>
      <c r="S26" s="58"/>
      <c r="T26" s="58"/>
      <c r="U26" s="58"/>
      <c r="V26" s="58">
        <v>3</v>
      </c>
      <c r="W26" s="58"/>
      <c r="X26" s="61"/>
    </row>
    <row r="27" spans="1:26" s="112" customFormat="1" ht="24.9" customHeight="1" x14ac:dyDescent="0.25">
      <c r="A27" s="247" t="s">
        <v>160</v>
      </c>
      <c r="B27" s="150" t="s">
        <v>194</v>
      </c>
      <c r="C27" s="157"/>
      <c r="D27" s="157"/>
      <c r="E27" s="158"/>
      <c r="F27" s="154">
        <v>5</v>
      </c>
      <c r="G27" s="157">
        <v>6</v>
      </c>
      <c r="H27" s="158"/>
      <c r="I27" s="154">
        <v>5</v>
      </c>
      <c r="J27" s="57">
        <f t="shared" si="10"/>
        <v>150</v>
      </c>
      <c r="K27" s="58">
        <f>SUM(Q27:X27)</f>
        <v>5</v>
      </c>
      <c r="L27" s="58">
        <v>30</v>
      </c>
      <c r="M27" s="155">
        <v>10</v>
      </c>
      <c r="N27" s="155">
        <v>20</v>
      </c>
      <c r="O27" s="155"/>
      <c r="P27" s="59">
        <f>J27-L27</f>
        <v>120</v>
      </c>
      <c r="Q27" s="57"/>
      <c r="R27" s="58"/>
      <c r="S27" s="58"/>
      <c r="T27" s="58"/>
      <c r="U27" s="58">
        <v>3</v>
      </c>
      <c r="V27" s="58">
        <v>2</v>
      </c>
      <c r="W27" s="58"/>
      <c r="X27" s="61"/>
    </row>
    <row r="28" spans="1:26" s="112" customFormat="1" ht="40.200000000000003" customHeight="1" x14ac:dyDescent="0.25">
      <c r="A28" s="247" t="s">
        <v>161</v>
      </c>
      <c r="B28" s="159" t="s">
        <v>226</v>
      </c>
      <c r="C28" s="160"/>
      <c r="D28" s="160">
        <v>8</v>
      </c>
      <c r="E28" s="161"/>
      <c r="F28" s="162"/>
      <c r="G28" s="160"/>
      <c r="H28" s="161"/>
      <c r="I28" s="154"/>
      <c r="J28" s="57">
        <f t="shared" ref="J28:J37" si="13">K28*30</f>
        <v>90</v>
      </c>
      <c r="K28" s="58">
        <f t="shared" ref="K28:K37" si="14">SUM(Q28:X28)</f>
        <v>3</v>
      </c>
      <c r="L28" s="58">
        <v>18</v>
      </c>
      <c r="M28" s="163">
        <v>6</v>
      </c>
      <c r="N28" s="163">
        <v>12</v>
      </c>
      <c r="O28" s="163"/>
      <c r="P28" s="59">
        <f t="shared" ref="P28:P37" si="15">J28-L28</f>
        <v>72</v>
      </c>
      <c r="Q28" s="164"/>
      <c r="R28" s="165"/>
      <c r="S28" s="165"/>
      <c r="T28" s="165"/>
      <c r="U28" s="165"/>
      <c r="V28" s="165"/>
      <c r="W28" s="165"/>
      <c r="X28" s="166">
        <v>3</v>
      </c>
    </row>
    <row r="29" spans="1:26" s="112" customFormat="1" ht="24.9" customHeight="1" x14ac:dyDescent="0.25">
      <c r="A29" s="247" t="s">
        <v>162</v>
      </c>
      <c r="B29" s="159" t="s">
        <v>181</v>
      </c>
      <c r="C29" s="160"/>
      <c r="D29" s="160"/>
      <c r="E29" s="161"/>
      <c r="F29" s="162"/>
      <c r="G29" s="160">
        <v>1</v>
      </c>
      <c r="H29" s="161"/>
      <c r="I29" s="154"/>
      <c r="J29" s="57">
        <f t="shared" si="13"/>
        <v>120</v>
      </c>
      <c r="K29" s="58">
        <f t="shared" si="14"/>
        <v>4</v>
      </c>
      <c r="L29" s="58">
        <v>24</v>
      </c>
      <c r="M29" s="163">
        <v>8</v>
      </c>
      <c r="N29" s="163">
        <v>16</v>
      </c>
      <c r="O29" s="163"/>
      <c r="P29" s="59">
        <f t="shared" si="15"/>
        <v>96</v>
      </c>
      <c r="Q29" s="164">
        <v>4</v>
      </c>
      <c r="R29" s="165"/>
      <c r="S29" s="165"/>
      <c r="T29" s="165"/>
      <c r="U29" s="165"/>
      <c r="V29" s="165"/>
      <c r="W29" s="165"/>
      <c r="X29" s="166"/>
    </row>
    <row r="30" spans="1:26" s="112" customFormat="1" ht="24.9" customHeight="1" x14ac:dyDescent="0.25">
      <c r="A30" s="248" t="s">
        <v>163</v>
      </c>
      <c r="B30" s="159" t="s">
        <v>238</v>
      </c>
      <c r="C30" s="160"/>
      <c r="D30" s="160"/>
      <c r="E30" s="161"/>
      <c r="F30" s="162"/>
      <c r="G30" s="160">
        <v>6</v>
      </c>
      <c r="H30" s="161"/>
      <c r="I30" s="154"/>
      <c r="J30" s="57">
        <f t="shared" si="13"/>
        <v>90</v>
      </c>
      <c r="K30" s="58">
        <f>SUM(Q30:X30)</f>
        <v>3</v>
      </c>
      <c r="L30" s="58">
        <v>18</v>
      </c>
      <c r="M30" s="163">
        <v>6</v>
      </c>
      <c r="N30" s="163">
        <v>12</v>
      </c>
      <c r="O30" s="163"/>
      <c r="P30" s="59">
        <f t="shared" si="15"/>
        <v>72</v>
      </c>
      <c r="Q30" s="164"/>
      <c r="R30" s="165"/>
      <c r="S30" s="217"/>
      <c r="T30" s="217"/>
      <c r="U30" s="217"/>
      <c r="V30" s="217">
        <v>3</v>
      </c>
      <c r="W30" s="165"/>
      <c r="X30" s="166"/>
    </row>
    <row r="31" spans="1:26" s="112" customFormat="1" ht="24.9" customHeight="1" x14ac:dyDescent="0.25">
      <c r="A31" s="247" t="s">
        <v>164</v>
      </c>
      <c r="B31" s="159" t="s">
        <v>182</v>
      </c>
      <c r="C31" s="160"/>
      <c r="D31" s="160">
        <v>3</v>
      </c>
      <c r="E31" s="161"/>
      <c r="F31" s="162"/>
      <c r="G31" s="160"/>
      <c r="H31" s="161"/>
      <c r="I31" s="154">
        <v>7</v>
      </c>
      <c r="J31" s="57">
        <f t="shared" si="13"/>
        <v>120</v>
      </c>
      <c r="K31" s="58">
        <f t="shared" si="14"/>
        <v>4</v>
      </c>
      <c r="L31" s="58">
        <v>18</v>
      </c>
      <c r="M31" s="163">
        <v>6</v>
      </c>
      <c r="N31" s="163">
        <v>12</v>
      </c>
      <c r="O31" s="163"/>
      <c r="P31" s="59">
        <f t="shared" si="15"/>
        <v>102</v>
      </c>
      <c r="Q31" s="164"/>
      <c r="R31" s="165"/>
      <c r="S31" s="165">
        <v>4</v>
      </c>
      <c r="T31" s="165"/>
      <c r="U31" s="165"/>
      <c r="V31" s="165"/>
      <c r="W31" s="165"/>
      <c r="X31" s="166"/>
    </row>
    <row r="32" spans="1:26" s="206" customFormat="1" ht="24.9" customHeight="1" x14ac:dyDescent="0.25">
      <c r="A32" s="247" t="s">
        <v>165</v>
      </c>
      <c r="B32" s="219" t="s">
        <v>183</v>
      </c>
      <c r="C32" s="208"/>
      <c r="D32" s="208"/>
      <c r="E32" s="209"/>
      <c r="F32" s="210"/>
      <c r="G32" s="208">
        <v>5</v>
      </c>
      <c r="H32" s="209"/>
      <c r="I32" s="211"/>
      <c r="J32" s="212">
        <f t="shared" si="13"/>
        <v>90</v>
      </c>
      <c r="K32" s="213">
        <f t="shared" si="14"/>
        <v>3</v>
      </c>
      <c r="L32" s="213">
        <v>18</v>
      </c>
      <c r="M32" s="214">
        <v>6</v>
      </c>
      <c r="N32" s="214">
        <v>12</v>
      </c>
      <c r="O32" s="214"/>
      <c r="P32" s="215">
        <f t="shared" si="15"/>
        <v>72</v>
      </c>
      <c r="Q32" s="216"/>
      <c r="R32" s="217"/>
      <c r="S32" s="217"/>
      <c r="T32" s="217"/>
      <c r="U32" s="217">
        <v>3</v>
      </c>
      <c r="V32" s="217"/>
      <c r="W32" s="217"/>
      <c r="X32" s="218"/>
    </row>
    <row r="33" spans="1:26" s="112" customFormat="1" ht="38.25" customHeight="1" x14ac:dyDescent="0.25">
      <c r="A33" s="247" t="s">
        <v>166</v>
      </c>
      <c r="B33" s="159" t="s">
        <v>229</v>
      </c>
      <c r="C33" s="160"/>
      <c r="D33" s="160">
        <v>4</v>
      </c>
      <c r="E33" s="161"/>
      <c r="F33" s="162"/>
      <c r="G33" s="160"/>
      <c r="H33" s="161"/>
      <c r="I33" s="154">
        <v>7</v>
      </c>
      <c r="J33" s="57">
        <f t="shared" si="13"/>
        <v>210</v>
      </c>
      <c r="K33" s="58">
        <v>7</v>
      </c>
      <c r="L33" s="163">
        <v>42</v>
      </c>
      <c r="M33" s="163">
        <v>14</v>
      </c>
      <c r="N33" s="163">
        <v>28</v>
      </c>
      <c r="O33" s="163"/>
      <c r="P33" s="59">
        <v>168</v>
      </c>
      <c r="Q33" s="164"/>
      <c r="R33" s="165"/>
      <c r="S33" s="165"/>
      <c r="T33" s="165">
        <v>7</v>
      </c>
      <c r="U33" s="165"/>
      <c r="V33" s="165"/>
      <c r="W33" s="165"/>
      <c r="X33" s="166"/>
    </row>
    <row r="34" spans="1:26" s="112" customFormat="1" ht="24.9" customHeight="1" x14ac:dyDescent="0.25">
      <c r="A34" s="247" t="s">
        <v>167</v>
      </c>
      <c r="B34" s="159" t="s">
        <v>184</v>
      </c>
      <c r="C34" s="160"/>
      <c r="D34" s="160">
        <v>7</v>
      </c>
      <c r="E34" s="161"/>
      <c r="F34" s="162"/>
      <c r="G34" s="160"/>
      <c r="H34" s="161"/>
      <c r="I34" s="154">
        <v>7</v>
      </c>
      <c r="J34" s="57">
        <f t="shared" si="13"/>
        <v>90</v>
      </c>
      <c r="K34" s="58">
        <v>3</v>
      </c>
      <c r="L34" s="58">
        <v>18</v>
      </c>
      <c r="M34" s="163">
        <v>6</v>
      </c>
      <c r="N34" s="163">
        <v>12</v>
      </c>
      <c r="O34" s="163"/>
      <c r="P34" s="59">
        <f t="shared" si="15"/>
        <v>72</v>
      </c>
      <c r="Q34" s="164"/>
      <c r="R34" s="165"/>
      <c r="S34" s="165"/>
      <c r="T34" s="165"/>
      <c r="U34" s="165"/>
      <c r="V34" s="165"/>
      <c r="W34" s="165">
        <v>3</v>
      </c>
      <c r="X34" s="166"/>
    </row>
    <row r="35" spans="1:26" s="112" customFormat="1" ht="23.25" customHeight="1" x14ac:dyDescent="0.25">
      <c r="A35" s="60" t="s">
        <v>241</v>
      </c>
      <c r="B35" s="159" t="s">
        <v>185</v>
      </c>
      <c r="C35" s="160"/>
      <c r="D35" s="160">
        <v>6</v>
      </c>
      <c r="E35" s="161"/>
      <c r="F35" s="162"/>
      <c r="G35" s="160"/>
      <c r="H35" s="161"/>
      <c r="I35" s="154">
        <v>7</v>
      </c>
      <c r="J35" s="57">
        <f t="shared" si="13"/>
        <v>180</v>
      </c>
      <c r="K35" s="58">
        <f t="shared" si="14"/>
        <v>6</v>
      </c>
      <c r="L35" s="58">
        <v>36</v>
      </c>
      <c r="M35" s="163">
        <v>12</v>
      </c>
      <c r="N35" s="163">
        <v>24</v>
      </c>
      <c r="O35" s="163"/>
      <c r="P35" s="59">
        <f t="shared" si="15"/>
        <v>144</v>
      </c>
      <c r="Q35" s="164"/>
      <c r="R35" s="165"/>
      <c r="S35" s="165"/>
      <c r="T35" s="165"/>
      <c r="U35" s="165"/>
      <c r="V35" s="165">
        <v>6</v>
      </c>
      <c r="W35" s="165"/>
      <c r="X35" s="166"/>
    </row>
    <row r="36" spans="1:26" s="112" customFormat="1" ht="24.9" customHeight="1" x14ac:dyDescent="0.25">
      <c r="A36" s="60" t="s">
        <v>207</v>
      </c>
      <c r="B36" s="159" t="s">
        <v>186</v>
      </c>
      <c r="C36" s="160"/>
      <c r="D36" s="160">
        <v>7</v>
      </c>
      <c r="E36" s="161"/>
      <c r="F36" s="162"/>
      <c r="G36" s="160"/>
      <c r="H36" s="161"/>
      <c r="I36" s="154">
        <v>7</v>
      </c>
      <c r="J36" s="57">
        <f t="shared" si="13"/>
        <v>120</v>
      </c>
      <c r="K36" s="58">
        <v>4</v>
      </c>
      <c r="L36" s="163">
        <v>24</v>
      </c>
      <c r="M36" s="163">
        <v>8</v>
      </c>
      <c r="N36" s="163">
        <v>16</v>
      </c>
      <c r="O36" s="163"/>
      <c r="P36" s="59">
        <f t="shared" si="15"/>
        <v>96</v>
      </c>
      <c r="Q36" s="164"/>
      <c r="R36" s="165"/>
      <c r="S36" s="165"/>
      <c r="T36" s="165"/>
      <c r="U36" s="165"/>
      <c r="V36" s="165"/>
      <c r="W36" s="165">
        <v>4</v>
      </c>
      <c r="X36" s="166"/>
    </row>
    <row r="37" spans="1:26" s="112" customFormat="1" ht="39.6" customHeight="1" x14ac:dyDescent="0.25">
      <c r="A37" s="60" t="s">
        <v>168</v>
      </c>
      <c r="B37" s="159" t="s">
        <v>230</v>
      </c>
      <c r="C37" s="160"/>
      <c r="D37" s="160"/>
      <c r="E37" s="161"/>
      <c r="F37" s="162"/>
      <c r="G37" s="160">
        <v>8</v>
      </c>
      <c r="H37" s="161"/>
      <c r="I37" s="154"/>
      <c r="J37" s="57">
        <f t="shared" si="13"/>
        <v>90</v>
      </c>
      <c r="K37" s="58">
        <f t="shared" si="14"/>
        <v>3</v>
      </c>
      <c r="L37" s="163">
        <v>18</v>
      </c>
      <c r="M37" s="163">
        <v>6</v>
      </c>
      <c r="N37" s="163">
        <v>12</v>
      </c>
      <c r="O37" s="163"/>
      <c r="P37" s="59">
        <f t="shared" si="15"/>
        <v>72</v>
      </c>
      <c r="Q37" s="164"/>
      <c r="R37" s="165"/>
      <c r="S37" s="165"/>
      <c r="T37" s="165"/>
      <c r="U37" s="165"/>
      <c r="V37" s="165"/>
      <c r="W37" s="165"/>
      <c r="X37" s="166">
        <v>3</v>
      </c>
    </row>
    <row r="38" spans="1:26" s="112" customFormat="1" ht="38.4" customHeight="1" x14ac:dyDescent="0.25">
      <c r="A38" s="60" t="s">
        <v>217</v>
      </c>
      <c r="B38" s="159" t="s">
        <v>187</v>
      </c>
      <c r="C38" s="160"/>
      <c r="D38" s="160">
        <v>7</v>
      </c>
      <c r="E38" s="161"/>
      <c r="F38" s="162"/>
      <c r="G38" s="160"/>
      <c r="H38" s="161"/>
      <c r="I38" s="154"/>
      <c r="J38" s="57">
        <f>K38*30</f>
        <v>90</v>
      </c>
      <c r="K38" s="58">
        <f>SUM(Q38:X38)</f>
        <v>3</v>
      </c>
      <c r="L38" s="58">
        <v>18</v>
      </c>
      <c r="M38" s="163">
        <v>6</v>
      </c>
      <c r="N38" s="163">
        <v>12</v>
      </c>
      <c r="O38" s="163"/>
      <c r="P38" s="59">
        <f>J38-L38</f>
        <v>72</v>
      </c>
      <c r="Q38" s="164"/>
      <c r="R38" s="165"/>
      <c r="S38" s="165"/>
      <c r="T38" s="165"/>
      <c r="U38" s="165"/>
      <c r="V38" s="165"/>
      <c r="W38" s="165">
        <v>3</v>
      </c>
      <c r="X38" s="166"/>
    </row>
    <row r="39" spans="1:26" s="112" customFormat="1" ht="24.9" customHeight="1" x14ac:dyDescent="0.25">
      <c r="A39" s="60" t="s">
        <v>218</v>
      </c>
      <c r="B39" s="159" t="s">
        <v>188</v>
      </c>
      <c r="C39" s="160"/>
      <c r="D39" s="160"/>
      <c r="E39" s="161"/>
      <c r="F39" s="162"/>
      <c r="G39" s="160">
        <v>7</v>
      </c>
      <c r="H39" s="161"/>
      <c r="I39" s="154"/>
      <c r="J39" s="57">
        <f>K39*30</f>
        <v>90</v>
      </c>
      <c r="K39" s="58">
        <f>SUM(Q39:X39)</f>
        <v>3</v>
      </c>
      <c r="L39" s="58">
        <v>18</v>
      </c>
      <c r="M39" s="163">
        <v>6</v>
      </c>
      <c r="N39" s="163">
        <v>12</v>
      </c>
      <c r="O39" s="163"/>
      <c r="P39" s="59">
        <f>J39-L39</f>
        <v>72</v>
      </c>
      <c r="Q39" s="164"/>
      <c r="R39" s="165"/>
      <c r="S39" s="165"/>
      <c r="T39" s="165"/>
      <c r="U39" s="165"/>
      <c r="V39" s="165"/>
      <c r="W39" s="165">
        <v>3</v>
      </c>
      <c r="X39" s="166"/>
    </row>
    <row r="40" spans="1:26" s="112" customFormat="1" ht="29.25" customHeight="1" x14ac:dyDescent="0.25">
      <c r="A40" s="60" t="s">
        <v>219</v>
      </c>
      <c r="B40" s="159" t="s">
        <v>189</v>
      </c>
      <c r="C40" s="160"/>
      <c r="D40" s="160"/>
      <c r="E40" s="161"/>
      <c r="F40" s="162"/>
      <c r="G40" s="160">
        <v>8</v>
      </c>
      <c r="H40" s="161"/>
      <c r="I40" s="154"/>
      <c r="J40" s="57">
        <f>K40*30</f>
        <v>90</v>
      </c>
      <c r="K40" s="58">
        <f>SUM(Q40:X40)</f>
        <v>3</v>
      </c>
      <c r="L40" s="58">
        <v>18</v>
      </c>
      <c r="M40" s="163">
        <v>6</v>
      </c>
      <c r="N40" s="163">
        <v>12</v>
      </c>
      <c r="O40" s="163"/>
      <c r="P40" s="59">
        <f>J40-L40</f>
        <v>72</v>
      </c>
      <c r="Q40" s="164"/>
      <c r="R40" s="165"/>
      <c r="S40" s="165"/>
      <c r="T40" s="165"/>
      <c r="U40" s="165"/>
      <c r="V40" s="165"/>
      <c r="W40" s="165"/>
      <c r="X40" s="166">
        <v>3</v>
      </c>
    </row>
    <row r="41" spans="1:26" s="112" customFormat="1" ht="34.799999999999997" customHeight="1" x14ac:dyDescent="0.25">
      <c r="A41" s="60" t="s">
        <v>220</v>
      </c>
      <c r="B41" s="219" t="s">
        <v>239</v>
      </c>
      <c r="C41" s="160"/>
      <c r="D41" s="160"/>
      <c r="E41" s="161"/>
      <c r="F41" s="162"/>
      <c r="G41" s="160">
        <v>5</v>
      </c>
      <c r="H41" s="161"/>
      <c r="I41" s="154"/>
      <c r="J41" s="57">
        <f>K41*30</f>
        <v>90</v>
      </c>
      <c r="K41" s="58">
        <f>SUM(Q41:X41)</f>
        <v>3</v>
      </c>
      <c r="L41" s="58">
        <v>18</v>
      </c>
      <c r="M41" s="163">
        <v>6</v>
      </c>
      <c r="N41" s="163">
        <v>12</v>
      </c>
      <c r="O41" s="163"/>
      <c r="P41" s="59">
        <f>J41-L41</f>
        <v>72</v>
      </c>
      <c r="Q41" s="164"/>
      <c r="R41" s="165"/>
      <c r="S41" s="165"/>
      <c r="T41" s="165"/>
      <c r="U41" s="165">
        <v>3</v>
      </c>
      <c r="V41" s="165"/>
      <c r="W41" s="165"/>
      <c r="X41" s="166"/>
    </row>
    <row r="42" spans="1:26" s="112" customFormat="1" ht="29.25" customHeight="1" x14ac:dyDescent="0.25">
      <c r="A42" s="60" t="s">
        <v>221</v>
      </c>
      <c r="B42" s="219" t="s">
        <v>240</v>
      </c>
      <c r="C42" s="160"/>
      <c r="D42" s="160"/>
      <c r="E42" s="161"/>
      <c r="F42" s="162"/>
      <c r="G42" s="160">
        <v>6</v>
      </c>
      <c r="H42" s="161"/>
      <c r="I42" s="154"/>
      <c r="J42" s="57">
        <f>K42*30</f>
        <v>90</v>
      </c>
      <c r="K42" s="58">
        <f>SUM(Q42:X42)</f>
        <v>3</v>
      </c>
      <c r="L42" s="58">
        <v>18</v>
      </c>
      <c r="M42" s="163">
        <v>6</v>
      </c>
      <c r="N42" s="163">
        <v>12</v>
      </c>
      <c r="O42" s="163"/>
      <c r="P42" s="59">
        <f>J42-L42</f>
        <v>72</v>
      </c>
      <c r="Q42" s="164"/>
      <c r="R42" s="165"/>
      <c r="S42" s="165"/>
      <c r="T42" s="165"/>
      <c r="U42" s="165"/>
      <c r="V42" s="165">
        <v>3</v>
      </c>
      <c r="W42" s="165"/>
      <c r="X42" s="166"/>
    </row>
    <row r="43" spans="1:26" s="111" customFormat="1" ht="20.399999999999999" customHeight="1" thickBot="1" x14ac:dyDescent="0.3">
      <c r="A43" s="367" t="s">
        <v>116</v>
      </c>
      <c r="B43" s="368"/>
      <c r="C43" s="314"/>
      <c r="D43" s="314"/>
      <c r="E43" s="315"/>
      <c r="F43" s="313"/>
      <c r="G43" s="314"/>
      <c r="H43" s="315"/>
      <c r="I43" s="1"/>
      <c r="J43" s="2">
        <f t="shared" ref="J43:X43" si="16">SUM(J22:J42)</f>
        <v>2850</v>
      </c>
      <c r="K43" s="3">
        <f t="shared" si="16"/>
        <v>95</v>
      </c>
      <c r="L43" s="3">
        <f t="shared" si="16"/>
        <v>552</v>
      </c>
      <c r="M43" s="3">
        <f t="shared" si="16"/>
        <v>184</v>
      </c>
      <c r="N43" s="3">
        <f t="shared" si="16"/>
        <v>368</v>
      </c>
      <c r="O43" s="3">
        <f t="shared" si="16"/>
        <v>0</v>
      </c>
      <c r="P43" s="4">
        <f t="shared" si="16"/>
        <v>2298</v>
      </c>
      <c r="Q43" s="2">
        <f t="shared" si="16"/>
        <v>14</v>
      </c>
      <c r="R43" s="3">
        <f t="shared" si="16"/>
        <v>9</v>
      </c>
      <c r="S43" s="3">
        <f t="shared" si="16"/>
        <v>14</v>
      </c>
      <c r="T43" s="3">
        <f t="shared" si="16"/>
        <v>7</v>
      </c>
      <c r="U43" s="3">
        <f t="shared" si="16"/>
        <v>12</v>
      </c>
      <c r="V43" s="3">
        <f t="shared" si="16"/>
        <v>17</v>
      </c>
      <c r="W43" s="3">
        <f t="shared" si="16"/>
        <v>13</v>
      </c>
      <c r="X43" s="6">
        <f t="shared" si="16"/>
        <v>9</v>
      </c>
      <c r="Y43" s="110"/>
      <c r="Z43" s="110"/>
    </row>
    <row r="44" spans="1:26" s="112" customFormat="1" ht="7.2" customHeight="1" thickBot="1" x14ac:dyDescent="0.3">
      <c r="A44" s="300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2"/>
    </row>
    <row r="45" spans="1:26" s="112" customFormat="1" ht="22.5" customHeight="1" x14ac:dyDescent="0.25">
      <c r="A45" s="311" t="s">
        <v>119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</row>
    <row r="46" spans="1:26" s="112" customFormat="1" ht="24.9" customHeight="1" x14ac:dyDescent="0.25">
      <c r="A46" s="60"/>
      <c r="B46" s="159"/>
      <c r="C46" s="157"/>
      <c r="D46" s="157"/>
      <c r="E46" s="158"/>
      <c r="F46" s="154"/>
      <c r="G46" s="157"/>
      <c r="H46" s="158"/>
      <c r="I46" s="162"/>
      <c r="J46" s="60"/>
      <c r="K46" s="58"/>
      <c r="L46" s="58"/>
      <c r="M46" s="163"/>
      <c r="N46" s="163"/>
      <c r="O46" s="163"/>
      <c r="P46" s="59"/>
      <c r="Q46" s="164"/>
      <c r="R46" s="165"/>
      <c r="S46" s="165"/>
      <c r="T46" s="165"/>
      <c r="U46" s="165"/>
      <c r="V46" s="165"/>
      <c r="W46" s="165"/>
      <c r="X46" s="61"/>
    </row>
    <row r="47" spans="1:26" s="112" customFormat="1" ht="24.9" customHeight="1" x14ac:dyDescent="0.25">
      <c r="A47" s="60" t="s">
        <v>242</v>
      </c>
      <c r="B47" s="159" t="s">
        <v>237</v>
      </c>
      <c r="C47" s="157"/>
      <c r="D47" s="157"/>
      <c r="E47" s="158"/>
      <c r="F47" s="154"/>
      <c r="G47" s="157"/>
      <c r="H47" s="158"/>
      <c r="I47" s="162">
        <v>5</v>
      </c>
      <c r="J47" s="60">
        <f>K47*30</f>
        <v>30</v>
      </c>
      <c r="K47" s="58">
        <f>SUM(Q47:X47)</f>
        <v>1</v>
      </c>
      <c r="L47" s="58">
        <v>0</v>
      </c>
      <c r="M47" s="163"/>
      <c r="N47" s="163"/>
      <c r="O47" s="163"/>
      <c r="P47" s="59">
        <f>J47-L47</f>
        <v>30</v>
      </c>
      <c r="Q47" s="164"/>
      <c r="R47" s="165"/>
      <c r="S47" s="165"/>
      <c r="T47" s="165"/>
      <c r="U47" s="165">
        <v>1</v>
      </c>
      <c r="V47" s="165"/>
      <c r="W47" s="165"/>
      <c r="X47" s="61"/>
    </row>
    <row r="48" spans="1:26" s="112" customFormat="1" ht="19.2" customHeight="1" x14ac:dyDescent="0.25">
      <c r="A48" s="60" t="s">
        <v>213</v>
      </c>
      <c r="B48" s="159" t="s">
        <v>190</v>
      </c>
      <c r="C48" s="157"/>
      <c r="D48" s="157"/>
      <c r="E48" s="158"/>
      <c r="F48" s="154"/>
      <c r="G48" s="157"/>
      <c r="H48" s="158"/>
      <c r="I48" s="162">
        <v>7</v>
      </c>
      <c r="J48" s="60">
        <f>K48*30</f>
        <v>30</v>
      </c>
      <c r="K48" s="58">
        <v>1</v>
      </c>
      <c r="L48" s="58">
        <v>0</v>
      </c>
      <c r="M48" s="163"/>
      <c r="N48" s="163"/>
      <c r="O48" s="163"/>
      <c r="P48" s="59">
        <f>J48-L48</f>
        <v>30</v>
      </c>
      <c r="Q48" s="164"/>
      <c r="R48" s="165"/>
      <c r="S48" s="165"/>
      <c r="T48" s="165"/>
      <c r="U48" s="165"/>
      <c r="V48" s="165"/>
      <c r="W48" s="165">
        <v>1</v>
      </c>
      <c r="X48" s="61"/>
    </row>
    <row r="49" spans="1:26" s="114" customFormat="1" ht="20.399999999999999" customHeight="1" thickBot="1" x14ac:dyDescent="0.35">
      <c r="A49" s="367" t="s">
        <v>117</v>
      </c>
      <c r="B49" s="368"/>
      <c r="C49" s="337"/>
      <c r="D49" s="337"/>
      <c r="E49" s="338"/>
      <c r="F49" s="339"/>
      <c r="G49" s="337"/>
      <c r="H49" s="338"/>
      <c r="I49" s="5"/>
      <c r="J49" s="2">
        <f t="shared" ref="J49:X49" si="17">SUM(J46:J48)</f>
        <v>60</v>
      </c>
      <c r="K49" s="3">
        <f t="shared" si="17"/>
        <v>2</v>
      </c>
      <c r="L49" s="3">
        <f t="shared" si="17"/>
        <v>0</v>
      </c>
      <c r="M49" s="3">
        <f t="shared" si="17"/>
        <v>0</v>
      </c>
      <c r="N49" s="3">
        <f t="shared" si="17"/>
        <v>0</v>
      </c>
      <c r="O49" s="3">
        <f t="shared" si="17"/>
        <v>0</v>
      </c>
      <c r="P49" s="6">
        <f t="shared" si="17"/>
        <v>60</v>
      </c>
      <c r="Q49" s="2">
        <f t="shared" si="17"/>
        <v>0</v>
      </c>
      <c r="R49" s="3">
        <f t="shared" si="17"/>
        <v>0</v>
      </c>
      <c r="S49" s="3">
        <f t="shared" si="17"/>
        <v>0</v>
      </c>
      <c r="T49" s="3">
        <f t="shared" si="17"/>
        <v>0</v>
      </c>
      <c r="U49" s="3">
        <f t="shared" si="17"/>
        <v>1</v>
      </c>
      <c r="V49" s="3">
        <f t="shared" si="17"/>
        <v>0</v>
      </c>
      <c r="W49" s="3">
        <f t="shared" si="17"/>
        <v>1</v>
      </c>
      <c r="X49" s="6">
        <f t="shared" si="17"/>
        <v>0</v>
      </c>
      <c r="Y49" s="113"/>
      <c r="Z49" s="113"/>
    </row>
    <row r="50" spans="1:26" s="112" customFormat="1" ht="7.95" customHeight="1" thickBot="1" x14ac:dyDescent="0.3">
      <c r="A50" s="297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9"/>
    </row>
    <row r="51" spans="1:26" s="112" customFormat="1" ht="28.5" customHeight="1" thickBot="1" x14ac:dyDescent="0.3">
      <c r="A51" s="350" t="s">
        <v>118</v>
      </c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2"/>
    </row>
    <row r="52" spans="1:26" s="115" customFormat="1" ht="24.9" customHeight="1" x14ac:dyDescent="0.25">
      <c r="A52" s="167" t="s">
        <v>224</v>
      </c>
      <c r="B52" s="168" t="s">
        <v>191</v>
      </c>
      <c r="C52" s="169"/>
      <c r="D52" s="170"/>
      <c r="E52" s="171"/>
      <c r="F52" s="172">
        <v>2</v>
      </c>
      <c r="G52" s="173">
        <v>4</v>
      </c>
      <c r="H52" s="174">
        <v>5</v>
      </c>
      <c r="I52" s="175"/>
      <c r="J52" s="60">
        <f>K52*30</f>
        <v>450</v>
      </c>
      <c r="K52" s="58">
        <f>SUM(Q52:X52)</f>
        <v>15</v>
      </c>
      <c r="L52" s="58">
        <v>0</v>
      </c>
      <c r="M52" s="176"/>
      <c r="N52" s="176"/>
      <c r="O52" s="176"/>
      <c r="P52" s="61">
        <f>J52-L52</f>
        <v>450</v>
      </c>
      <c r="Q52" s="177"/>
      <c r="R52" s="178">
        <v>3</v>
      </c>
      <c r="S52" s="178"/>
      <c r="T52" s="178">
        <v>2</v>
      </c>
      <c r="U52" s="178">
        <v>4</v>
      </c>
      <c r="V52" s="178">
        <v>2</v>
      </c>
      <c r="W52" s="178">
        <v>3</v>
      </c>
      <c r="X52" s="179">
        <v>1</v>
      </c>
    </row>
    <row r="53" spans="1:26" s="115" customFormat="1" ht="12" customHeight="1" x14ac:dyDescent="0.25">
      <c r="A53" s="353" t="s">
        <v>225</v>
      </c>
      <c r="B53" s="387" t="s">
        <v>192</v>
      </c>
      <c r="C53" s="128"/>
      <c r="D53" s="128"/>
      <c r="E53" s="180"/>
      <c r="F53" s="202"/>
      <c r="G53" s="181">
        <v>4</v>
      </c>
      <c r="H53" s="182">
        <v>5</v>
      </c>
      <c r="I53" s="385"/>
      <c r="J53" s="383">
        <f>K53*30</f>
        <v>900</v>
      </c>
      <c r="K53" s="355">
        <f>SUM(Q53:X53)</f>
        <v>30</v>
      </c>
      <c r="L53" s="355">
        <v>0</v>
      </c>
      <c r="M53" s="357"/>
      <c r="N53" s="357"/>
      <c r="O53" s="357"/>
      <c r="P53" s="391">
        <f>J53-L53</f>
        <v>900</v>
      </c>
      <c r="Q53" s="389"/>
      <c r="R53" s="346"/>
      <c r="S53" s="346"/>
      <c r="T53" s="346">
        <v>3</v>
      </c>
      <c r="U53" s="346">
        <v>7</v>
      </c>
      <c r="V53" s="346">
        <v>5</v>
      </c>
      <c r="W53" s="346">
        <v>7</v>
      </c>
      <c r="X53" s="348">
        <v>8</v>
      </c>
    </row>
    <row r="54" spans="1:26" s="115" customFormat="1" ht="15.75" customHeight="1" thickBot="1" x14ac:dyDescent="0.3">
      <c r="A54" s="354"/>
      <c r="B54" s="388"/>
      <c r="C54" s="186"/>
      <c r="D54" s="187"/>
      <c r="E54" s="188"/>
      <c r="F54" s="189">
        <v>6</v>
      </c>
      <c r="G54" s="190">
        <v>7</v>
      </c>
      <c r="H54" s="191">
        <v>8</v>
      </c>
      <c r="I54" s="386"/>
      <c r="J54" s="384"/>
      <c r="K54" s="356"/>
      <c r="L54" s="356"/>
      <c r="M54" s="358"/>
      <c r="N54" s="358"/>
      <c r="O54" s="358"/>
      <c r="P54" s="392"/>
      <c r="Q54" s="390"/>
      <c r="R54" s="347"/>
      <c r="S54" s="347"/>
      <c r="T54" s="347"/>
      <c r="U54" s="347"/>
      <c r="V54" s="347"/>
      <c r="W54" s="347"/>
      <c r="X54" s="349"/>
    </row>
    <row r="55" spans="1:26" s="114" customFormat="1" ht="25.2" customHeight="1" thickBot="1" x14ac:dyDescent="0.35">
      <c r="A55" s="340" t="s">
        <v>120</v>
      </c>
      <c r="B55" s="341"/>
      <c r="C55" s="337"/>
      <c r="D55" s="337"/>
      <c r="E55" s="338"/>
      <c r="F55" s="339"/>
      <c r="G55" s="337"/>
      <c r="H55" s="338"/>
      <c r="I55" s="220"/>
      <c r="J55" s="221">
        <f t="shared" ref="J55:X55" si="18">SUM(J52:J54)</f>
        <v>1350</v>
      </c>
      <c r="K55" s="221">
        <f t="shared" si="18"/>
        <v>45</v>
      </c>
      <c r="L55" s="221">
        <f t="shared" si="18"/>
        <v>0</v>
      </c>
      <c r="M55" s="221">
        <f t="shared" si="18"/>
        <v>0</v>
      </c>
      <c r="N55" s="221">
        <f t="shared" si="18"/>
        <v>0</v>
      </c>
      <c r="O55" s="221">
        <f t="shared" si="18"/>
        <v>0</v>
      </c>
      <c r="P55" s="222">
        <f t="shared" si="18"/>
        <v>1350</v>
      </c>
      <c r="Q55" s="2">
        <f t="shared" si="18"/>
        <v>0</v>
      </c>
      <c r="R55" s="2">
        <f t="shared" si="18"/>
        <v>3</v>
      </c>
      <c r="S55" s="2">
        <f t="shared" si="18"/>
        <v>0</v>
      </c>
      <c r="T55" s="2">
        <f t="shared" si="18"/>
        <v>5</v>
      </c>
      <c r="U55" s="2">
        <f t="shared" si="18"/>
        <v>11</v>
      </c>
      <c r="V55" s="2">
        <f t="shared" si="18"/>
        <v>7</v>
      </c>
      <c r="W55" s="2">
        <f t="shared" si="18"/>
        <v>10</v>
      </c>
      <c r="X55" s="2">
        <f t="shared" si="18"/>
        <v>9</v>
      </c>
    </row>
    <row r="56" spans="1:26" s="114" customFormat="1" ht="25.2" customHeight="1" x14ac:dyDescent="0.3">
      <c r="A56" s="229"/>
      <c r="B56" s="226"/>
      <c r="C56" s="187"/>
      <c r="D56" s="187"/>
      <c r="E56" s="188"/>
      <c r="F56" s="230"/>
      <c r="G56" s="187"/>
      <c r="H56" s="188"/>
      <c r="I56" s="189"/>
      <c r="J56" s="225"/>
      <c r="K56" s="224"/>
      <c r="L56" s="224"/>
      <c r="M56" s="228"/>
      <c r="N56" s="228"/>
      <c r="O56" s="228"/>
      <c r="P56" s="231"/>
      <c r="Q56" s="227"/>
      <c r="R56" s="223"/>
      <c r="S56" s="223"/>
      <c r="T56" s="223"/>
      <c r="U56" s="223"/>
      <c r="V56" s="178"/>
      <c r="W56" s="232"/>
      <c r="X56" s="233"/>
    </row>
    <row r="57" spans="1:26" s="112" customFormat="1" ht="19.5" customHeight="1" thickBot="1" x14ac:dyDescent="0.3">
      <c r="A57" s="329"/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1"/>
    </row>
    <row r="58" spans="1:26" s="114" customFormat="1" ht="27" customHeight="1" thickBot="1" x14ac:dyDescent="0.35">
      <c r="A58" s="326" t="s">
        <v>121</v>
      </c>
      <c r="B58" s="327"/>
      <c r="C58" s="328"/>
      <c r="D58" s="328"/>
      <c r="E58" s="328"/>
      <c r="F58" s="328"/>
      <c r="G58" s="328"/>
      <c r="H58" s="328"/>
      <c r="I58" s="54"/>
      <c r="J58" s="9">
        <f t="shared" ref="J58:X58" si="19">SUM(J19,J43,J49,J55,J56)</f>
        <v>5400</v>
      </c>
      <c r="K58" s="9">
        <f t="shared" si="19"/>
        <v>180</v>
      </c>
      <c r="L58" s="9">
        <f t="shared" si="19"/>
        <v>780</v>
      </c>
      <c r="M58" s="9">
        <f t="shared" si="19"/>
        <v>220</v>
      </c>
      <c r="N58" s="9">
        <f t="shared" si="19"/>
        <v>560</v>
      </c>
      <c r="O58" s="9">
        <f t="shared" si="19"/>
        <v>0</v>
      </c>
      <c r="P58" s="9">
        <f t="shared" si="19"/>
        <v>4620</v>
      </c>
      <c r="Q58" s="9">
        <f t="shared" si="19"/>
        <v>25</v>
      </c>
      <c r="R58" s="9">
        <f t="shared" si="19"/>
        <v>20</v>
      </c>
      <c r="S58" s="9">
        <f t="shared" si="19"/>
        <v>25</v>
      </c>
      <c r="T58" s="9">
        <f t="shared" si="19"/>
        <v>20</v>
      </c>
      <c r="U58" s="9">
        <f t="shared" si="19"/>
        <v>24</v>
      </c>
      <c r="V58" s="9">
        <f t="shared" si="19"/>
        <v>24</v>
      </c>
      <c r="W58" s="9">
        <f t="shared" si="19"/>
        <v>24</v>
      </c>
      <c r="X58" s="9">
        <f t="shared" si="19"/>
        <v>18</v>
      </c>
      <c r="Y58" s="113"/>
      <c r="Z58" s="113"/>
    </row>
    <row r="59" spans="1:26" s="114" customFormat="1" ht="5.25" customHeight="1" thickBot="1" x14ac:dyDescent="0.35">
      <c r="A59" s="350"/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2"/>
    </row>
    <row r="60" spans="1:26" s="112" customFormat="1" ht="21" customHeight="1" thickBot="1" x14ac:dyDescent="0.3">
      <c r="A60" s="350" t="s">
        <v>122</v>
      </c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2"/>
    </row>
    <row r="61" spans="1:26" s="116" customFormat="1" ht="22.95" customHeight="1" x14ac:dyDescent="0.3">
      <c r="A61" s="333" t="s">
        <v>209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5"/>
    </row>
    <row r="62" spans="1:26" s="109" customFormat="1" ht="24.9" customHeight="1" x14ac:dyDescent="0.25">
      <c r="A62" s="60" t="s">
        <v>169</v>
      </c>
      <c r="B62" s="156" t="s">
        <v>129</v>
      </c>
      <c r="C62" s="157"/>
      <c r="D62" s="157"/>
      <c r="E62" s="158"/>
      <c r="F62" s="154"/>
      <c r="G62" s="157">
        <v>1</v>
      </c>
      <c r="H62" s="158"/>
      <c r="I62" s="154"/>
      <c r="J62" s="57">
        <f t="shared" ref="J62:J67" si="20">K62*30</f>
        <v>150</v>
      </c>
      <c r="K62" s="58">
        <f t="shared" ref="K62:K67" si="21">SUM(Q62:X62)</f>
        <v>5</v>
      </c>
      <c r="L62" s="58">
        <v>30</v>
      </c>
      <c r="M62" s="155">
        <v>10</v>
      </c>
      <c r="N62" s="155">
        <v>20</v>
      </c>
      <c r="O62" s="155"/>
      <c r="P62" s="59">
        <f t="shared" ref="P62:P67" si="22">J62-L62</f>
        <v>120</v>
      </c>
      <c r="Q62" s="57">
        <v>5</v>
      </c>
      <c r="R62" s="58"/>
      <c r="S62" s="58"/>
      <c r="T62" s="58"/>
      <c r="U62" s="58"/>
      <c r="V62" s="58"/>
      <c r="W62" s="58"/>
      <c r="X62" s="61"/>
    </row>
    <row r="63" spans="1:26" s="109" customFormat="1" ht="24.9" customHeight="1" x14ac:dyDescent="0.25">
      <c r="A63" s="60" t="s">
        <v>170</v>
      </c>
      <c r="B63" s="150" t="s">
        <v>130</v>
      </c>
      <c r="C63" s="157"/>
      <c r="D63" s="157"/>
      <c r="E63" s="158"/>
      <c r="F63" s="154"/>
      <c r="G63" s="157">
        <v>2</v>
      </c>
      <c r="H63" s="158"/>
      <c r="I63" s="154"/>
      <c r="J63" s="57">
        <f t="shared" si="20"/>
        <v>150</v>
      </c>
      <c r="K63" s="58">
        <f t="shared" si="21"/>
        <v>5</v>
      </c>
      <c r="L63" s="58">
        <v>30</v>
      </c>
      <c r="M63" s="155">
        <v>10</v>
      </c>
      <c r="N63" s="155">
        <v>20</v>
      </c>
      <c r="O63" s="155"/>
      <c r="P63" s="59">
        <f t="shared" si="22"/>
        <v>120</v>
      </c>
      <c r="Q63" s="57"/>
      <c r="R63" s="58">
        <v>5</v>
      </c>
      <c r="S63" s="58"/>
      <c r="T63" s="58"/>
      <c r="U63" s="58"/>
      <c r="V63" s="58"/>
      <c r="W63" s="58"/>
      <c r="X63" s="61"/>
    </row>
    <row r="64" spans="1:26" s="109" customFormat="1" ht="24.9" customHeight="1" x14ac:dyDescent="0.25">
      <c r="A64" s="60" t="s">
        <v>171</v>
      </c>
      <c r="B64" s="156" t="s">
        <v>133</v>
      </c>
      <c r="C64" s="157"/>
      <c r="D64" s="157"/>
      <c r="E64" s="158"/>
      <c r="F64" s="154"/>
      <c r="G64" s="157">
        <v>2</v>
      </c>
      <c r="H64" s="158"/>
      <c r="I64" s="154"/>
      <c r="J64" s="57">
        <f t="shared" si="20"/>
        <v>150</v>
      </c>
      <c r="K64" s="58">
        <f t="shared" si="21"/>
        <v>5</v>
      </c>
      <c r="L64" s="58">
        <v>30</v>
      </c>
      <c r="M64" s="155">
        <v>10</v>
      </c>
      <c r="N64" s="155">
        <v>20</v>
      </c>
      <c r="O64" s="155"/>
      <c r="P64" s="59">
        <f t="shared" si="22"/>
        <v>120</v>
      </c>
      <c r="Q64" s="57"/>
      <c r="R64" s="58">
        <v>5</v>
      </c>
      <c r="S64" s="58"/>
      <c r="T64" s="58"/>
      <c r="U64" s="58"/>
      <c r="V64" s="58"/>
      <c r="W64" s="58"/>
      <c r="X64" s="61"/>
    </row>
    <row r="65" spans="1:24" s="109" customFormat="1" ht="24.9" customHeight="1" x14ac:dyDescent="0.25">
      <c r="A65" s="60" t="s">
        <v>172</v>
      </c>
      <c r="B65" s="156" t="s">
        <v>134</v>
      </c>
      <c r="C65" s="157"/>
      <c r="D65" s="157"/>
      <c r="E65" s="158"/>
      <c r="F65" s="154"/>
      <c r="G65" s="157">
        <v>3</v>
      </c>
      <c r="H65" s="158"/>
      <c r="I65" s="154"/>
      <c r="J65" s="57">
        <f t="shared" si="20"/>
        <v>150</v>
      </c>
      <c r="K65" s="58">
        <f t="shared" si="21"/>
        <v>5</v>
      </c>
      <c r="L65" s="58">
        <v>30</v>
      </c>
      <c r="M65" s="155">
        <v>10</v>
      </c>
      <c r="N65" s="155">
        <v>20</v>
      </c>
      <c r="O65" s="155"/>
      <c r="P65" s="59">
        <f t="shared" si="22"/>
        <v>120</v>
      </c>
      <c r="Q65" s="57"/>
      <c r="R65" s="58"/>
      <c r="S65" s="58">
        <v>5</v>
      </c>
      <c r="T65" s="58"/>
      <c r="U65" s="58"/>
      <c r="V65" s="58"/>
      <c r="W65" s="58"/>
      <c r="X65" s="61"/>
    </row>
    <row r="66" spans="1:24" s="109" customFormat="1" ht="24.9" customHeight="1" x14ac:dyDescent="0.25">
      <c r="A66" s="60" t="s">
        <v>173</v>
      </c>
      <c r="B66" s="156" t="s">
        <v>135</v>
      </c>
      <c r="C66" s="157"/>
      <c r="D66" s="157"/>
      <c r="E66" s="158"/>
      <c r="F66" s="154"/>
      <c r="G66" s="157">
        <v>4</v>
      </c>
      <c r="H66" s="158"/>
      <c r="I66" s="154"/>
      <c r="J66" s="57">
        <f t="shared" si="20"/>
        <v>150</v>
      </c>
      <c r="K66" s="58">
        <f t="shared" si="21"/>
        <v>5</v>
      </c>
      <c r="L66" s="58">
        <v>30</v>
      </c>
      <c r="M66" s="155">
        <v>10</v>
      </c>
      <c r="N66" s="155">
        <v>20</v>
      </c>
      <c r="O66" s="155"/>
      <c r="P66" s="59">
        <f t="shared" si="22"/>
        <v>120</v>
      </c>
      <c r="Q66" s="57"/>
      <c r="R66" s="58"/>
      <c r="S66" s="58"/>
      <c r="T66" s="58">
        <v>5</v>
      </c>
      <c r="U66" s="58"/>
      <c r="V66" s="58"/>
      <c r="W66" s="58"/>
      <c r="X66" s="61"/>
    </row>
    <row r="67" spans="1:24" s="109" customFormat="1" ht="24.9" customHeight="1" x14ac:dyDescent="0.25">
      <c r="A67" s="60" t="s">
        <v>174</v>
      </c>
      <c r="B67" s="156" t="s">
        <v>136</v>
      </c>
      <c r="C67" s="157"/>
      <c r="D67" s="157"/>
      <c r="E67" s="158"/>
      <c r="F67" s="154"/>
      <c r="G67" s="157">
        <v>4</v>
      </c>
      <c r="H67" s="158"/>
      <c r="I67" s="154"/>
      <c r="J67" s="57">
        <f t="shared" si="20"/>
        <v>150</v>
      </c>
      <c r="K67" s="58">
        <f t="shared" si="21"/>
        <v>5</v>
      </c>
      <c r="L67" s="58">
        <v>30</v>
      </c>
      <c r="M67" s="155">
        <v>10</v>
      </c>
      <c r="N67" s="155">
        <v>20</v>
      </c>
      <c r="O67" s="155"/>
      <c r="P67" s="59">
        <f t="shared" si="22"/>
        <v>120</v>
      </c>
      <c r="Q67" s="57"/>
      <c r="R67" s="58"/>
      <c r="S67" s="58"/>
      <c r="T67" s="58">
        <v>5</v>
      </c>
      <c r="U67" s="58"/>
      <c r="V67" s="58"/>
      <c r="W67" s="58"/>
      <c r="X67" s="61"/>
    </row>
    <row r="68" spans="1:24" s="114" customFormat="1" ht="22.2" customHeight="1" thickBot="1" x14ac:dyDescent="0.35">
      <c r="A68" s="367" t="s">
        <v>123</v>
      </c>
      <c r="B68" s="368"/>
      <c r="C68" s="336"/>
      <c r="D68" s="337"/>
      <c r="E68" s="338"/>
      <c r="F68" s="339"/>
      <c r="G68" s="337"/>
      <c r="H68" s="338"/>
      <c r="I68" s="5"/>
      <c r="J68" s="2">
        <f t="shared" ref="J68:X68" si="23">SUM(J62:J67)</f>
        <v>900</v>
      </c>
      <c r="K68" s="3">
        <f t="shared" si="23"/>
        <v>30</v>
      </c>
      <c r="L68" s="3">
        <f t="shared" si="23"/>
        <v>180</v>
      </c>
      <c r="M68" s="3">
        <f t="shared" si="23"/>
        <v>60</v>
      </c>
      <c r="N68" s="3">
        <f t="shared" si="23"/>
        <v>120</v>
      </c>
      <c r="O68" s="3">
        <f t="shared" si="23"/>
        <v>0</v>
      </c>
      <c r="P68" s="4">
        <f t="shared" si="23"/>
        <v>720</v>
      </c>
      <c r="Q68" s="2">
        <f t="shared" si="23"/>
        <v>5</v>
      </c>
      <c r="R68" s="3">
        <f t="shared" si="23"/>
        <v>10</v>
      </c>
      <c r="S68" s="3">
        <f t="shared" si="23"/>
        <v>5</v>
      </c>
      <c r="T68" s="3">
        <f t="shared" si="23"/>
        <v>10</v>
      </c>
      <c r="U68" s="3">
        <f t="shared" si="23"/>
        <v>0</v>
      </c>
      <c r="V68" s="3">
        <f t="shared" si="23"/>
        <v>0</v>
      </c>
      <c r="W68" s="3">
        <f t="shared" si="23"/>
        <v>0</v>
      </c>
      <c r="X68" s="6">
        <f t="shared" si="23"/>
        <v>0</v>
      </c>
    </row>
    <row r="69" spans="1:24" s="112" customFormat="1" ht="12" customHeight="1" thickBot="1" x14ac:dyDescent="0.3">
      <c r="A69" s="300"/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2"/>
    </row>
    <row r="70" spans="1:24" s="116" customFormat="1" ht="21.75" customHeight="1" x14ac:dyDescent="0.3">
      <c r="A70" s="333" t="s">
        <v>210</v>
      </c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5"/>
    </row>
    <row r="71" spans="1:24" s="115" customFormat="1" ht="24.9" customHeight="1" x14ac:dyDescent="0.25">
      <c r="A71" s="193" t="s">
        <v>175</v>
      </c>
      <c r="B71" s="156" t="s">
        <v>195</v>
      </c>
      <c r="C71" s="160"/>
      <c r="D71" s="160"/>
      <c r="E71" s="161"/>
      <c r="F71" s="162"/>
      <c r="G71" s="160">
        <v>5</v>
      </c>
      <c r="H71" s="161"/>
      <c r="I71" s="154"/>
      <c r="J71" s="57">
        <f>K71*30</f>
        <v>180</v>
      </c>
      <c r="K71" s="58">
        <f>SUM(Q71:X71)</f>
        <v>6</v>
      </c>
      <c r="L71" s="58">
        <v>36</v>
      </c>
      <c r="M71" s="192">
        <v>12</v>
      </c>
      <c r="N71" s="192">
        <v>24</v>
      </c>
      <c r="O71" s="192"/>
      <c r="P71" s="59">
        <f>J71-L71</f>
        <v>144</v>
      </c>
      <c r="Q71" s="164"/>
      <c r="R71" s="165"/>
      <c r="S71" s="165"/>
      <c r="T71" s="165"/>
      <c r="U71" s="165">
        <v>6</v>
      </c>
      <c r="V71" s="165"/>
      <c r="W71" s="165"/>
      <c r="X71" s="166"/>
    </row>
    <row r="72" spans="1:24" s="115" customFormat="1" ht="24.9" customHeight="1" x14ac:dyDescent="0.25">
      <c r="A72" s="194" t="s">
        <v>176</v>
      </c>
      <c r="B72" s="150" t="s">
        <v>196</v>
      </c>
      <c r="C72" s="160"/>
      <c r="D72" s="160"/>
      <c r="E72" s="161"/>
      <c r="F72" s="162"/>
      <c r="G72" s="160">
        <v>6</v>
      </c>
      <c r="H72" s="161"/>
      <c r="I72" s="154"/>
      <c r="J72" s="57">
        <f>K72*30</f>
        <v>180</v>
      </c>
      <c r="K72" s="58">
        <f>SUM(Q72:X72)</f>
        <v>6</v>
      </c>
      <c r="L72" s="58">
        <v>36</v>
      </c>
      <c r="M72" s="165">
        <v>12</v>
      </c>
      <c r="N72" s="165">
        <v>24</v>
      </c>
      <c r="O72" s="195"/>
      <c r="P72" s="59">
        <f>J72-L72</f>
        <v>144</v>
      </c>
      <c r="Q72" s="164"/>
      <c r="R72" s="165"/>
      <c r="S72" s="165"/>
      <c r="T72" s="165"/>
      <c r="U72" s="165"/>
      <c r="V72" s="165">
        <v>6</v>
      </c>
      <c r="W72" s="165"/>
      <c r="X72" s="166"/>
    </row>
    <row r="73" spans="1:24" s="115" customFormat="1" ht="24.9" customHeight="1" x14ac:dyDescent="0.25">
      <c r="A73" s="196" t="s">
        <v>177</v>
      </c>
      <c r="B73" s="156" t="s">
        <v>197</v>
      </c>
      <c r="C73" s="197"/>
      <c r="D73" s="197"/>
      <c r="E73" s="198"/>
      <c r="F73" s="199"/>
      <c r="G73" s="197">
        <v>7</v>
      </c>
      <c r="H73" s="198"/>
      <c r="I73" s="200"/>
      <c r="J73" s="57">
        <f>K73*30</f>
        <v>180</v>
      </c>
      <c r="K73" s="58">
        <f>SUM(Q73:X73)</f>
        <v>6</v>
      </c>
      <c r="L73" s="58">
        <v>36</v>
      </c>
      <c r="M73" s="184">
        <v>12</v>
      </c>
      <c r="N73" s="184">
        <v>24</v>
      </c>
      <c r="O73" s="201"/>
      <c r="P73" s="59">
        <f>J73-L73</f>
        <v>144</v>
      </c>
      <c r="Q73" s="183"/>
      <c r="R73" s="184"/>
      <c r="S73" s="184"/>
      <c r="T73" s="184"/>
      <c r="U73" s="184"/>
      <c r="V73" s="184"/>
      <c r="W73" s="184">
        <v>6</v>
      </c>
      <c r="X73" s="185"/>
    </row>
    <row r="74" spans="1:24" s="115" customFormat="1" ht="24.9" customHeight="1" x14ac:dyDescent="0.25">
      <c r="A74" s="196" t="s">
        <v>178</v>
      </c>
      <c r="B74" s="156" t="s">
        <v>198</v>
      </c>
      <c r="C74" s="197"/>
      <c r="D74" s="197"/>
      <c r="E74" s="198"/>
      <c r="F74" s="199"/>
      <c r="G74" s="197">
        <v>8</v>
      </c>
      <c r="H74" s="198"/>
      <c r="I74" s="200"/>
      <c r="J74" s="57">
        <f>K74*30</f>
        <v>180</v>
      </c>
      <c r="K74" s="58">
        <f>SUM(Q74:X74)</f>
        <v>6</v>
      </c>
      <c r="L74" s="58">
        <v>36</v>
      </c>
      <c r="M74" s="184">
        <v>12</v>
      </c>
      <c r="N74" s="184">
        <v>24</v>
      </c>
      <c r="O74" s="201"/>
      <c r="P74" s="59">
        <f>J74-L74</f>
        <v>144</v>
      </c>
      <c r="Q74" s="183"/>
      <c r="R74" s="184"/>
      <c r="S74" s="184"/>
      <c r="T74" s="184"/>
      <c r="U74" s="184"/>
      <c r="V74" s="184"/>
      <c r="W74" s="184"/>
      <c r="X74" s="185">
        <v>6</v>
      </c>
    </row>
    <row r="75" spans="1:24" s="115" customFormat="1" ht="24.9" customHeight="1" x14ac:dyDescent="0.25">
      <c r="A75" s="196" t="s">
        <v>179</v>
      </c>
      <c r="B75" s="156" t="s">
        <v>199</v>
      </c>
      <c r="C75" s="197"/>
      <c r="D75" s="197"/>
      <c r="E75" s="198"/>
      <c r="F75" s="199"/>
      <c r="G75" s="197">
        <v>8</v>
      </c>
      <c r="H75" s="198"/>
      <c r="I75" s="200"/>
      <c r="J75" s="57">
        <f>K75*30</f>
        <v>180</v>
      </c>
      <c r="K75" s="58">
        <f>SUM(Q75:X75)</f>
        <v>6</v>
      </c>
      <c r="L75" s="58">
        <v>36</v>
      </c>
      <c r="M75" s="184">
        <v>12</v>
      </c>
      <c r="N75" s="184">
        <v>24</v>
      </c>
      <c r="O75" s="201"/>
      <c r="P75" s="59">
        <f>J75-L75</f>
        <v>144</v>
      </c>
      <c r="Q75" s="183"/>
      <c r="R75" s="184"/>
      <c r="S75" s="184"/>
      <c r="T75" s="184"/>
      <c r="U75" s="184"/>
      <c r="V75" s="184"/>
      <c r="W75" s="184"/>
      <c r="X75" s="185">
        <v>6</v>
      </c>
    </row>
    <row r="76" spans="1:24" s="114" customFormat="1" ht="35.1" customHeight="1" thickBot="1" x14ac:dyDescent="0.35">
      <c r="A76" s="367" t="s">
        <v>124</v>
      </c>
      <c r="B76" s="368"/>
      <c r="C76" s="337"/>
      <c r="D76" s="337"/>
      <c r="E76" s="338"/>
      <c r="F76" s="339"/>
      <c r="G76" s="337"/>
      <c r="H76" s="338"/>
      <c r="I76" s="5"/>
      <c r="J76" s="2">
        <f t="shared" ref="J76:X76" si="24">SUM(J71:J75)</f>
        <v>900</v>
      </c>
      <c r="K76" s="3">
        <f t="shared" si="24"/>
        <v>30</v>
      </c>
      <c r="L76" s="3">
        <f t="shared" si="24"/>
        <v>180</v>
      </c>
      <c r="M76" s="3">
        <f t="shared" si="24"/>
        <v>60</v>
      </c>
      <c r="N76" s="3">
        <f t="shared" si="24"/>
        <v>120</v>
      </c>
      <c r="O76" s="3">
        <f t="shared" si="24"/>
        <v>0</v>
      </c>
      <c r="P76" s="3">
        <f t="shared" si="24"/>
        <v>720</v>
      </c>
      <c r="Q76" s="2">
        <f t="shared" si="24"/>
        <v>0</v>
      </c>
      <c r="R76" s="3">
        <f t="shared" si="24"/>
        <v>0</v>
      </c>
      <c r="S76" s="3">
        <f t="shared" si="24"/>
        <v>0</v>
      </c>
      <c r="T76" s="3">
        <f t="shared" si="24"/>
        <v>0</v>
      </c>
      <c r="U76" s="3">
        <f t="shared" si="24"/>
        <v>6</v>
      </c>
      <c r="V76" s="3">
        <f t="shared" si="24"/>
        <v>6</v>
      </c>
      <c r="W76" s="3">
        <f t="shared" si="24"/>
        <v>6</v>
      </c>
      <c r="X76" s="6">
        <f t="shared" si="24"/>
        <v>12</v>
      </c>
    </row>
    <row r="77" spans="1:24" s="115" customFormat="1" ht="11.4" customHeight="1" thickBot="1" x14ac:dyDescent="0.3">
      <c r="A77" s="343"/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5"/>
    </row>
    <row r="78" spans="1:24" s="114" customFormat="1" ht="24.6" customHeight="1" thickBot="1" x14ac:dyDescent="0.35">
      <c r="A78" s="326" t="s">
        <v>125</v>
      </c>
      <c r="B78" s="327"/>
      <c r="C78" s="378"/>
      <c r="D78" s="379"/>
      <c r="E78" s="380"/>
      <c r="F78" s="378"/>
      <c r="G78" s="379"/>
      <c r="H78" s="380"/>
      <c r="I78" s="54"/>
      <c r="J78" s="9">
        <f t="shared" ref="J78:X78" si="25">SUM(J68,J76)</f>
        <v>1800</v>
      </c>
      <c r="K78" s="9">
        <f t="shared" si="25"/>
        <v>60</v>
      </c>
      <c r="L78" s="9">
        <f t="shared" si="25"/>
        <v>360</v>
      </c>
      <c r="M78" s="9">
        <f t="shared" si="25"/>
        <v>120</v>
      </c>
      <c r="N78" s="9">
        <f t="shared" si="25"/>
        <v>240</v>
      </c>
      <c r="O78" s="9">
        <f t="shared" si="25"/>
        <v>0</v>
      </c>
      <c r="P78" s="9">
        <f t="shared" si="25"/>
        <v>1440</v>
      </c>
      <c r="Q78" s="9">
        <f t="shared" si="25"/>
        <v>5</v>
      </c>
      <c r="R78" s="9">
        <f t="shared" si="25"/>
        <v>10</v>
      </c>
      <c r="S78" s="9">
        <f t="shared" si="25"/>
        <v>5</v>
      </c>
      <c r="T78" s="9">
        <f t="shared" si="25"/>
        <v>10</v>
      </c>
      <c r="U78" s="9">
        <f t="shared" si="25"/>
        <v>6</v>
      </c>
      <c r="V78" s="9">
        <f t="shared" si="25"/>
        <v>6</v>
      </c>
      <c r="W78" s="9">
        <f t="shared" si="25"/>
        <v>6</v>
      </c>
      <c r="X78" s="9">
        <f t="shared" si="25"/>
        <v>12</v>
      </c>
    </row>
    <row r="79" spans="1:24" s="112" customFormat="1" ht="9" customHeight="1" thickBot="1" x14ac:dyDescent="0.3">
      <c r="A79" s="329"/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1"/>
    </row>
    <row r="80" spans="1:24" s="116" customFormat="1" ht="26.4" customHeight="1" thickBot="1" x14ac:dyDescent="0.35">
      <c r="A80" s="381" t="s">
        <v>126</v>
      </c>
      <c r="B80" s="381"/>
      <c r="C80" s="342">
        <f>COUNT(C11:E18,C22:E42,C46:E48,C52:E54,C62:E67,C71:E75)</f>
        <v>15</v>
      </c>
      <c r="D80" s="342"/>
      <c r="E80" s="342"/>
      <c r="F80" s="342">
        <f>COUNT(F11:H18,F22:H42,F46:H48,F52:H54,F62:H67,F71:H75)</f>
        <v>40</v>
      </c>
      <c r="G80" s="342"/>
      <c r="H80" s="342"/>
      <c r="I80" s="54">
        <v>3</v>
      </c>
      <c r="J80" s="9">
        <f t="shared" ref="J80:X80" si="26">SUM(J58,J78)</f>
        <v>7200</v>
      </c>
      <c r="K80" s="9">
        <f t="shared" si="26"/>
        <v>240</v>
      </c>
      <c r="L80" s="9">
        <f t="shared" si="26"/>
        <v>1140</v>
      </c>
      <c r="M80" s="9">
        <f t="shared" si="26"/>
        <v>340</v>
      </c>
      <c r="N80" s="9">
        <f t="shared" si="26"/>
        <v>800</v>
      </c>
      <c r="O80" s="9">
        <f t="shared" si="26"/>
        <v>0</v>
      </c>
      <c r="P80" s="9">
        <f t="shared" si="26"/>
        <v>6060</v>
      </c>
      <c r="Q80" s="9">
        <f t="shared" si="26"/>
        <v>30</v>
      </c>
      <c r="R80" s="9">
        <f t="shared" si="26"/>
        <v>30</v>
      </c>
      <c r="S80" s="9">
        <f t="shared" si="26"/>
        <v>30</v>
      </c>
      <c r="T80" s="9">
        <f t="shared" si="26"/>
        <v>30</v>
      </c>
      <c r="U80" s="9">
        <f t="shared" si="26"/>
        <v>30</v>
      </c>
      <c r="V80" s="9">
        <f t="shared" si="26"/>
        <v>30</v>
      </c>
      <c r="W80" s="9">
        <f t="shared" si="26"/>
        <v>30</v>
      </c>
      <c r="X80" s="9">
        <f t="shared" si="26"/>
        <v>30</v>
      </c>
    </row>
    <row r="81" spans="1:24" ht="11.4" customHeight="1" thickBot="1" x14ac:dyDescent="0.3">
      <c r="A81" s="10"/>
      <c r="B81" s="10"/>
      <c r="C81" s="7"/>
      <c r="D81" s="7"/>
      <c r="E81" s="7"/>
      <c r="F81" s="7"/>
      <c r="G81" s="7"/>
      <c r="H81" s="7"/>
      <c r="I81" s="7"/>
      <c r="J81" s="11"/>
      <c r="K81" s="12"/>
      <c r="L81" s="13"/>
      <c r="M81" s="13"/>
      <c r="N81" s="13"/>
      <c r="O81" s="13"/>
      <c r="P81" s="13"/>
      <c r="Q81" s="14"/>
      <c r="R81" s="14"/>
      <c r="S81" s="14"/>
      <c r="T81" s="14"/>
      <c r="U81" s="14"/>
      <c r="V81" s="14"/>
      <c r="W81" s="14"/>
      <c r="X81" s="14"/>
    </row>
    <row r="82" spans="1:24" ht="25.2" customHeight="1" thickBot="1" x14ac:dyDescent="0.3">
      <c r="A82" s="382"/>
      <c r="B82" s="382"/>
      <c r="C82" s="332"/>
      <c r="D82" s="332"/>
      <c r="E82" s="332"/>
      <c r="F82" s="332"/>
      <c r="G82" s="332"/>
      <c r="H82" s="332"/>
      <c r="I82" s="15"/>
      <c r="J82" s="16"/>
      <c r="K82" s="17"/>
      <c r="L82" s="396" t="s">
        <v>95</v>
      </c>
      <c r="M82" s="393" t="s">
        <v>99</v>
      </c>
      <c r="N82" s="394"/>
      <c r="O82" s="394"/>
      <c r="P82" s="395"/>
      <c r="Q82" s="18">
        <f>COUNTIF($C$11:$E$18,1)+COUNTIF($C$22:$E$42,1)+COUNTIF($C$62:$E$67,1)+COUNTIF($C$71:$E$75,1)+COUNTIF($C$46:$E$48,1)+COUNTIF($C$52:$E$54,1)</f>
        <v>2</v>
      </c>
      <c r="R82" s="18">
        <f>COUNTIF($C$11:$E$18,2)+COUNTIF($C$22:$E$42,2)+COUNTIF($C$62:$E$67,2)+COUNTIF($C$71:$E$75,2)+COUNTIF($C$46:$E$48,2)+COUNTIF($C$52:$E$54,2)</f>
        <v>2</v>
      </c>
      <c r="S82" s="18">
        <v>4</v>
      </c>
      <c r="T82" s="18">
        <f>COUNTIF($C$11:$E$18,4)+COUNTIF($C$22:$E$42,4)+COUNTIF($C$62:$E$67,4)+COUNTIF($C$71:$E$75,4)+COUNTIF($C$46:$E$48,4)+COUNTIF($C$52:$E$54,4)</f>
        <v>1</v>
      </c>
      <c r="U82" s="471">
        <f>COUNTIF($C$11:$E$18,5)+COUNTIF($C$22:$E$42,5)+COUNTIF($C$62:$E$67,5)+COUNTIF($C$71:$E$75,5)+COUNTIF($C$46:$E$48,5)+COUNTIF($C$52:$E$54,5)</f>
        <v>1</v>
      </c>
      <c r="V82" s="471">
        <f>COUNTIF($C$11:$E$18,6)+COUNTIF($C$22:$E$42,6)+COUNTIF($C$62:$E$67,6)+COUNTIF($C$71:$E$75,6)+COUNTIF($C$46:$E$48,6)+COUNTIF($C$52:$E$54,6)</f>
        <v>1</v>
      </c>
      <c r="W82" s="18">
        <v>2</v>
      </c>
      <c r="X82" s="18">
        <v>1</v>
      </c>
    </row>
    <row r="83" spans="1:24" ht="25.2" customHeight="1" thickBot="1" x14ac:dyDescent="0.3">
      <c r="A83" s="382"/>
      <c r="B83" s="382"/>
      <c r="C83" s="332"/>
      <c r="D83" s="332"/>
      <c r="E83" s="332"/>
      <c r="F83" s="332"/>
      <c r="G83" s="332"/>
      <c r="H83" s="332"/>
      <c r="I83" s="15"/>
      <c r="J83" s="16"/>
      <c r="K83" s="17"/>
      <c r="L83" s="397"/>
      <c r="M83" s="393" t="s">
        <v>96</v>
      </c>
      <c r="N83" s="394"/>
      <c r="O83" s="394"/>
      <c r="P83" s="395"/>
      <c r="Q83" s="18">
        <f>COUNTIF($F$11:$H$18,1)+COUNTIF($F$22:$H$42,1)+COUNTIF($F$62:$H$67,1)+COUNTIF($F$71:$H$75,1)+COUNTIF($F$46:$H$48,1)+COUNTIF($F$52:$H$54,1)</f>
        <v>4</v>
      </c>
      <c r="R83" s="18">
        <f>COUNTIF($F$11:$H$18,2)+COUNTIF($F$22:$H$42,2)+COUNTIF($F$62:$H$67,2)+COUNTIF($F$71:$H$75,2)+COUNTIF($F$46:$H$48,2)+COUNTIF($F$52:$H$54,2)</f>
        <v>6</v>
      </c>
      <c r="S83" s="18">
        <v>3</v>
      </c>
      <c r="T83" s="18">
        <v>7</v>
      </c>
      <c r="U83" s="471">
        <f>COUNTIF($F$11:$H$18,5)+COUNTIF($F$22:$H$42,5)+COUNTIF($F$62:$H$67,5)+COUNTIF($F$71:$H$75,5)+COUNTIF($F$46:$H$48,5)+COUNTIF($F$52:$H$54,5)</f>
        <v>6</v>
      </c>
      <c r="V83" s="471">
        <v>7</v>
      </c>
      <c r="W83" s="18">
        <v>5</v>
      </c>
      <c r="X83" s="18">
        <v>6</v>
      </c>
    </row>
    <row r="84" spans="1:24" ht="25.2" customHeight="1" thickBot="1" x14ac:dyDescent="0.3">
      <c r="A84" s="382"/>
      <c r="B84" s="382"/>
      <c r="C84" s="332"/>
      <c r="D84" s="332"/>
      <c r="E84" s="332"/>
      <c r="F84" s="332"/>
      <c r="G84" s="332"/>
      <c r="H84" s="332"/>
      <c r="I84" s="15"/>
      <c r="J84" s="16"/>
      <c r="K84" s="17"/>
      <c r="L84" s="397"/>
      <c r="M84" s="393" t="s">
        <v>97</v>
      </c>
      <c r="N84" s="394"/>
      <c r="O84" s="394"/>
      <c r="P84" s="395"/>
      <c r="Q84" s="18">
        <f>COUNTIF($I$46:$I$48,1)</f>
        <v>0</v>
      </c>
      <c r="R84" s="18">
        <f>COUNTIF($I$46:$I$48,2)</f>
        <v>0</v>
      </c>
      <c r="S84" s="18">
        <v>0</v>
      </c>
      <c r="T84" s="18"/>
      <c r="U84" s="471">
        <f>COUNTIF($I$46:$I$48,5)</f>
        <v>1</v>
      </c>
      <c r="V84" s="471">
        <f>COUNTIF($I$46:$I$48,6)</f>
        <v>0</v>
      </c>
      <c r="W84" s="18">
        <f>COUNTIF($I$46:$I$48,7)</f>
        <v>1</v>
      </c>
      <c r="X84" s="18">
        <f>COUNTIF($I$46:$I$48,8)</f>
        <v>0</v>
      </c>
    </row>
    <row r="85" spans="1:24" ht="25.2" customHeight="1" thickBot="1" x14ac:dyDescent="0.3">
      <c r="A85" s="382"/>
      <c r="B85" s="382"/>
      <c r="C85" s="332"/>
      <c r="D85" s="332"/>
      <c r="E85" s="332"/>
      <c r="F85" s="332"/>
      <c r="G85" s="332"/>
      <c r="H85" s="332"/>
      <c r="I85" s="15"/>
      <c r="J85" s="16"/>
      <c r="K85" s="17"/>
      <c r="L85" s="397"/>
      <c r="M85" s="393" t="s">
        <v>98</v>
      </c>
      <c r="N85" s="394"/>
      <c r="O85" s="394"/>
      <c r="P85" s="395"/>
      <c r="Q85" s="18">
        <f>COUNTIF($F$52:$H$54,1)</f>
        <v>0</v>
      </c>
      <c r="R85" s="18">
        <f>COUNTIF($F$52:$H$54,2)</f>
        <v>1</v>
      </c>
      <c r="S85" s="18">
        <v>1</v>
      </c>
      <c r="T85" s="18">
        <f>COUNTIF($F$52:$H$54,4)</f>
        <v>2</v>
      </c>
      <c r="U85" s="471">
        <f>COUNTIF($F$52:$H$54,5)</f>
        <v>2</v>
      </c>
      <c r="V85" s="471">
        <f>COUNTIF($F$52:$H$54,6)</f>
        <v>1</v>
      </c>
      <c r="W85" s="18">
        <f>COUNTIF($F$52:$H$54,7)</f>
        <v>1</v>
      </c>
      <c r="X85" s="19">
        <f>COUNTIF($F$52:$H$54,8)</f>
        <v>1</v>
      </c>
    </row>
    <row r="86" spans="1:24" ht="30" customHeight="1" thickBot="1" x14ac:dyDescent="0.3">
      <c r="A86" s="382"/>
      <c r="B86" s="382"/>
      <c r="C86" s="332"/>
      <c r="D86" s="332"/>
      <c r="E86" s="332"/>
      <c r="F86" s="332"/>
      <c r="G86" s="332"/>
      <c r="H86" s="332"/>
      <c r="I86" s="15"/>
      <c r="J86" s="16"/>
      <c r="K86" s="17"/>
      <c r="L86" s="398"/>
      <c r="M86" s="399" t="s">
        <v>100</v>
      </c>
      <c r="N86" s="400"/>
      <c r="O86" s="400"/>
      <c r="P86" s="401"/>
      <c r="Q86" s="73">
        <f>SUM(Q82:Q85)</f>
        <v>6</v>
      </c>
      <c r="R86" s="73">
        <f>SUM(R82:R84)</f>
        <v>8</v>
      </c>
      <c r="S86" s="73">
        <f t="shared" ref="S86:X86" si="27">SUM(S82:S84)</f>
        <v>7</v>
      </c>
      <c r="T86" s="73">
        <f t="shared" si="27"/>
        <v>8</v>
      </c>
      <c r="U86" s="472">
        <f t="shared" si="27"/>
        <v>8</v>
      </c>
      <c r="V86" s="472">
        <f t="shared" si="27"/>
        <v>8</v>
      </c>
      <c r="W86" s="73">
        <f t="shared" si="27"/>
        <v>8</v>
      </c>
      <c r="X86" s="73">
        <f t="shared" si="27"/>
        <v>7</v>
      </c>
    </row>
  </sheetData>
  <sheetProtection deleteRows="0"/>
  <customSheetViews>
    <customSheetView guid="{791DB74A-D72A-4A24-8E5B-5C9CCB5308F6}" scale="55" showPageBreaks="1" fitToPage="1" printArea="1" topLeftCell="A4">
      <selection activeCell="J13" sqref="J13"/>
      <pageMargins left="0.39370078740157483" right="0.39370078740157483" top="0.74803149606299213" bottom="0.74803149606299213" header="0.31496062992125984" footer="0.31496062992125984"/>
      <pageSetup paperSize="9" scale="46" fitToHeight="3" orientation="portrait" horizontalDpi="4294967293" verticalDpi="4294967294" r:id="rId1"/>
      <headerFooter alignWithMargins="0"/>
    </customSheetView>
  </customSheetViews>
  <mergeCells count="107">
    <mergeCell ref="A85:B85"/>
    <mergeCell ref="C85:E85"/>
    <mergeCell ref="F85:H85"/>
    <mergeCell ref="M85:P85"/>
    <mergeCell ref="L82:L86"/>
    <mergeCell ref="F82:H82"/>
    <mergeCell ref="F83:H83"/>
    <mergeCell ref="A86:B86"/>
    <mergeCell ref="F84:H84"/>
    <mergeCell ref="M86:P86"/>
    <mergeCell ref="M84:P84"/>
    <mergeCell ref="A83:B83"/>
    <mergeCell ref="M83:P83"/>
    <mergeCell ref="C86:E86"/>
    <mergeCell ref="F86:H86"/>
    <mergeCell ref="C84:E84"/>
    <mergeCell ref="A84:B84"/>
    <mergeCell ref="C83:E83"/>
    <mergeCell ref="M82:P82"/>
    <mergeCell ref="C49:E49"/>
    <mergeCell ref="C78:E78"/>
    <mergeCell ref="A80:B80"/>
    <mergeCell ref="A82:B82"/>
    <mergeCell ref="C76:E76"/>
    <mergeCell ref="A59:X59"/>
    <mergeCell ref="A76:B76"/>
    <mergeCell ref="F80:H80"/>
    <mergeCell ref="F49:H49"/>
    <mergeCell ref="A68:B68"/>
    <mergeCell ref="A49:B49"/>
    <mergeCell ref="A61:X61"/>
    <mergeCell ref="A69:X69"/>
    <mergeCell ref="A60:X60"/>
    <mergeCell ref="A78:B78"/>
    <mergeCell ref="F78:H78"/>
    <mergeCell ref="K53:K54"/>
    <mergeCell ref="J53:J54"/>
    <mergeCell ref="I53:I54"/>
    <mergeCell ref="B53:B54"/>
    <mergeCell ref="R53:R54"/>
    <mergeCell ref="Q53:Q54"/>
    <mergeCell ref="P53:P54"/>
    <mergeCell ref="O53:O54"/>
    <mergeCell ref="L3:L7"/>
    <mergeCell ref="J3:J7"/>
    <mergeCell ref="P3:P7"/>
    <mergeCell ref="A43:B43"/>
    <mergeCell ref="C4:E7"/>
    <mergeCell ref="C19:E19"/>
    <mergeCell ref="F19:H19"/>
    <mergeCell ref="W3:X3"/>
    <mergeCell ref="C43:E43"/>
    <mergeCell ref="A9:X9"/>
    <mergeCell ref="A2:A7"/>
    <mergeCell ref="A19:B19"/>
    <mergeCell ref="A21:X21"/>
    <mergeCell ref="A10:X10"/>
    <mergeCell ref="S53:S54"/>
    <mergeCell ref="T53:T54"/>
    <mergeCell ref="U53:U54"/>
    <mergeCell ref="V53:V54"/>
    <mergeCell ref="W53:W54"/>
    <mergeCell ref="X53:X54"/>
    <mergeCell ref="A51:X51"/>
    <mergeCell ref="A53:A54"/>
    <mergeCell ref="L53:L54"/>
    <mergeCell ref="N53:N54"/>
    <mergeCell ref="M53:M54"/>
    <mergeCell ref="A58:B58"/>
    <mergeCell ref="C58:E58"/>
    <mergeCell ref="F58:H58"/>
    <mergeCell ref="A57:X57"/>
    <mergeCell ref="C82:E82"/>
    <mergeCell ref="A70:X70"/>
    <mergeCell ref="C68:E68"/>
    <mergeCell ref="F68:H68"/>
    <mergeCell ref="A55:B55"/>
    <mergeCell ref="C55:E55"/>
    <mergeCell ref="C80:E80"/>
    <mergeCell ref="F76:H76"/>
    <mergeCell ref="A77:X77"/>
    <mergeCell ref="F55:H55"/>
    <mergeCell ref="A79:X79"/>
    <mergeCell ref="A1:X1"/>
    <mergeCell ref="B2:B7"/>
    <mergeCell ref="I4:I7"/>
    <mergeCell ref="M4:M7"/>
    <mergeCell ref="C2:I3"/>
    <mergeCell ref="N4:N7"/>
    <mergeCell ref="J2:P2"/>
    <mergeCell ref="S3:T3"/>
    <mergeCell ref="A50:X50"/>
    <mergeCell ref="A20:X20"/>
    <mergeCell ref="Q3:R3"/>
    <mergeCell ref="F4:H7"/>
    <mergeCell ref="M3:O3"/>
    <mergeCell ref="K3:K7"/>
    <mergeCell ref="U3:V3"/>
    <mergeCell ref="O4:O7"/>
    <mergeCell ref="A45:X45"/>
    <mergeCell ref="F43:H43"/>
    <mergeCell ref="A44:X44"/>
    <mergeCell ref="Q2:X2"/>
    <mergeCell ref="Q7:X7"/>
    <mergeCell ref="C8:E8"/>
    <mergeCell ref="F8:H8"/>
    <mergeCell ref="Q5:X5"/>
  </mergeCells>
  <phoneticPr fontId="46" type="noConversion"/>
  <conditionalFormatting sqref="Q80:X80">
    <cfRule type="cellIs" dxfId="68" priority="366" stopIfTrue="1" operator="notEqual">
      <formula>30</formula>
    </cfRule>
  </conditionalFormatting>
  <conditionalFormatting sqref="W82:X82 Q82:R82 T82">
    <cfRule type="cellIs" dxfId="67" priority="365" stopIfTrue="1" operator="greaterThan">
      <formula>2</formula>
    </cfRule>
  </conditionalFormatting>
  <conditionalFormatting sqref="K80">
    <cfRule type="cellIs" dxfId="66" priority="363" stopIfTrue="1" operator="notEqual">
      <formula>240</formula>
    </cfRule>
  </conditionalFormatting>
  <conditionalFormatting sqref="J80">
    <cfRule type="cellIs" dxfId="65" priority="362" stopIfTrue="1" operator="notEqual">
      <formula>7200</formula>
    </cfRule>
  </conditionalFormatting>
  <conditionalFormatting sqref="K52:K53 K11:K15 K22:K24 K34:K39 K31:K32 K26:K29 K42">
    <cfRule type="cellIs" dxfId="64" priority="279" stopIfTrue="1" operator="lessThan">
      <formula>3</formula>
    </cfRule>
  </conditionalFormatting>
  <conditionalFormatting sqref="L26 L42">
    <cfRule type="cellIs" dxfId="63" priority="226" stopIfTrue="1" operator="notEqual">
      <formula>M26+N26+O26</formula>
    </cfRule>
  </conditionalFormatting>
  <conditionalFormatting sqref="L27">
    <cfRule type="cellIs" dxfId="62" priority="224" stopIfTrue="1" operator="notEqual">
      <formula>M27+N27+O27</formula>
    </cfRule>
  </conditionalFormatting>
  <conditionalFormatting sqref="L28">
    <cfRule type="cellIs" dxfId="61" priority="222" stopIfTrue="1" operator="notEqual">
      <formula>M28+N28+O28</formula>
    </cfRule>
  </conditionalFormatting>
  <conditionalFormatting sqref="L29">
    <cfRule type="cellIs" dxfId="60" priority="221" stopIfTrue="1" operator="notEqual">
      <formula>M29+N29+O29</formula>
    </cfRule>
  </conditionalFormatting>
  <conditionalFormatting sqref="L31">
    <cfRule type="cellIs" dxfId="59" priority="220" stopIfTrue="1" operator="notEqual">
      <formula>M31+N31+O31</formula>
    </cfRule>
  </conditionalFormatting>
  <conditionalFormatting sqref="L32">
    <cfRule type="cellIs" dxfId="58" priority="219" stopIfTrue="1" operator="notEqual">
      <formula>M32+N32+O32</formula>
    </cfRule>
  </conditionalFormatting>
  <conditionalFormatting sqref="L34">
    <cfRule type="cellIs" dxfId="57" priority="217" stopIfTrue="1" operator="notEqual">
      <formula>M34+N34+O34</formula>
    </cfRule>
  </conditionalFormatting>
  <conditionalFormatting sqref="L35">
    <cfRule type="cellIs" dxfId="56" priority="216" stopIfTrue="1" operator="notEqual">
      <formula>M35+N35+O35</formula>
    </cfRule>
  </conditionalFormatting>
  <conditionalFormatting sqref="L38">
    <cfRule type="cellIs" dxfId="55" priority="207" stopIfTrue="1" operator="notEqual">
      <formula>M38+N38+O38</formula>
    </cfRule>
  </conditionalFormatting>
  <conditionalFormatting sqref="L39">
    <cfRule type="cellIs" dxfId="54" priority="206" stopIfTrue="1" operator="notEqual">
      <formula>M39+N39+O39</formula>
    </cfRule>
  </conditionalFormatting>
  <conditionalFormatting sqref="L46">
    <cfRule type="cellIs" dxfId="53" priority="194" stopIfTrue="1" operator="notEqual">
      <formula>M46+N46+O46</formula>
    </cfRule>
  </conditionalFormatting>
  <conditionalFormatting sqref="L47">
    <cfRule type="cellIs" dxfId="52" priority="193" stopIfTrue="1" operator="notEqual">
      <formula>M47+N47+O47</formula>
    </cfRule>
  </conditionalFormatting>
  <conditionalFormatting sqref="L48">
    <cfRule type="cellIs" dxfId="51" priority="192" stopIfTrue="1" operator="notEqual">
      <formula>M48+N48+O48</formula>
    </cfRule>
  </conditionalFormatting>
  <conditionalFormatting sqref="L52:L53">
    <cfRule type="cellIs" dxfId="50" priority="187" stopIfTrue="1" operator="notEqual">
      <formula>M52+N52+O52</formula>
    </cfRule>
  </conditionalFormatting>
  <conditionalFormatting sqref="L62">
    <cfRule type="cellIs" dxfId="49" priority="177" stopIfTrue="1" operator="notEqual">
      <formula>M62+N62+O62</formula>
    </cfRule>
  </conditionalFormatting>
  <conditionalFormatting sqref="L71">
    <cfRule type="cellIs" dxfId="48" priority="169" stopIfTrue="1" operator="notEqual">
      <formula>M71+N71+O71</formula>
    </cfRule>
  </conditionalFormatting>
  <conditionalFormatting sqref="L72">
    <cfRule type="cellIs" dxfId="47" priority="168" stopIfTrue="1" operator="notEqual">
      <formula>M72+N72+O72</formula>
    </cfRule>
  </conditionalFormatting>
  <conditionalFormatting sqref="L73">
    <cfRule type="cellIs" dxfId="46" priority="167" stopIfTrue="1" operator="notEqual">
      <formula>M73+N73+O73</formula>
    </cfRule>
  </conditionalFormatting>
  <conditionalFormatting sqref="L74">
    <cfRule type="cellIs" dxfId="45" priority="166" stopIfTrue="1" operator="notEqual">
      <formula>M74+N74+O74</formula>
    </cfRule>
  </conditionalFormatting>
  <conditionalFormatting sqref="L75">
    <cfRule type="cellIs" dxfId="44" priority="165" stopIfTrue="1" operator="notEqual">
      <formula>M75+N75+O75</formula>
    </cfRule>
  </conditionalFormatting>
  <conditionalFormatting sqref="L11">
    <cfRule type="cellIs" dxfId="43" priority="149" stopIfTrue="1" operator="notEqual">
      <formula>M11+N11+O11</formula>
    </cfRule>
  </conditionalFormatting>
  <conditionalFormatting sqref="L12">
    <cfRule type="cellIs" dxfId="42" priority="148" stopIfTrue="1" operator="notEqual">
      <formula>M12+N12+O12</formula>
    </cfRule>
  </conditionalFormatting>
  <conditionalFormatting sqref="L13">
    <cfRule type="cellIs" dxfId="41" priority="147" stopIfTrue="1" operator="notEqual">
      <formula>M13+N13+O13</formula>
    </cfRule>
  </conditionalFormatting>
  <conditionalFormatting sqref="L14:L15">
    <cfRule type="cellIs" dxfId="40" priority="146" stopIfTrue="1" operator="notEqual">
      <formula>M14+N14+O14</formula>
    </cfRule>
  </conditionalFormatting>
  <conditionalFormatting sqref="K62">
    <cfRule type="cellIs" dxfId="39" priority="70" stopIfTrue="1" operator="lessThan">
      <formula>3</formula>
    </cfRule>
  </conditionalFormatting>
  <conditionalFormatting sqref="K63">
    <cfRule type="cellIs" dxfId="38" priority="69" stopIfTrue="1" operator="lessThan">
      <formula>3</formula>
    </cfRule>
  </conditionalFormatting>
  <conditionalFormatting sqref="K64">
    <cfRule type="cellIs" dxfId="37" priority="68" stopIfTrue="1" operator="lessThan">
      <formula>3</formula>
    </cfRule>
  </conditionalFormatting>
  <conditionalFormatting sqref="K65">
    <cfRule type="cellIs" dxfId="36" priority="67" stopIfTrue="1" operator="lessThan">
      <formula>3</formula>
    </cfRule>
  </conditionalFormatting>
  <conditionalFormatting sqref="K66">
    <cfRule type="cellIs" dxfId="35" priority="66" stopIfTrue="1" operator="lessThan">
      <formula>3</formula>
    </cfRule>
  </conditionalFormatting>
  <conditionalFormatting sqref="K67">
    <cfRule type="cellIs" dxfId="34" priority="65" stopIfTrue="1" operator="lessThan">
      <formula>3</formula>
    </cfRule>
  </conditionalFormatting>
  <conditionalFormatting sqref="K71">
    <cfRule type="cellIs" dxfId="33" priority="64" stopIfTrue="1" operator="lessThan">
      <formula>3</formula>
    </cfRule>
  </conditionalFormatting>
  <conditionalFormatting sqref="K72">
    <cfRule type="cellIs" dxfId="32" priority="63" stopIfTrue="1" operator="lessThan">
      <formula>3</formula>
    </cfRule>
  </conditionalFormatting>
  <conditionalFormatting sqref="K73">
    <cfRule type="cellIs" dxfId="31" priority="62" stopIfTrue="1" operator="lessThan">
      <formula>3</formula>
    </cfRule>
  </conditionalFormatting>
  <conditionalFormatting sqref="K74">
    <cfRule type="cellIs" dxfId="30" priority="61" stopIfTrue="1" operator="lessThan">
      <formula>3</formula>
    </cfRule>
  </conditionalFormatting>
  <conditionalFormatting sqref="K75">
    <cfRule type="cellIs" dxfId="29" priority="60" stopIfTrue="1" operator="lessThan">
      <formula>3</formula>
    </cfRule>
  </conditionalFormatting>
  <conditionalFormatting sqref="K78">
    <cfRule type="cellIs" dxfId="28" priority="44" stopIfTrue="1" operator="lessThan">
      <formula>60</formula>
    </cfRule>
  </conditionalFormatting>
  <conditionalFormatting sqref="Q86">
    <cfRule type="cellIs" dxfId="27" priority="43" stopIfTrue="1" operator="greaterThan">
      <formula>8</formula>
    </cfRule>
  </conditionalFormatting>
  <conditionalFormatting sqref="R86:X86">
    <cfRule type="cellIs" dxfId="26" priority="42" stopIfTrue="1" operator="greaterThan">
      <formula>8</formula>
    </cfRule>
  </conditionalFormatting>
  <conditionalFormatting sqref="S86">
    <cfRule type="cellIs" dxfId="25" priority="41" stopIfTrue="1" operator="greaterThan">
      <formula>8</formula>
    </cfRule>
  </conditionalFormatting>
  <conditionalFormatting sqref="T86">
    <cfRule type="cellIs" dxfId="24" priority="40" stopIfTrue="1" operator="greaterThan">
      <formula>8</formula>
    </cfRule>
  </conditionalFormatting>
  <conditionalFormatting sqref="U86">
    <cfRule type="cellIs" dxfId="23" priority="39" stopIfTrue="1" operator="greaterThan">
      <formula>8</formula>
    </cfRule>
  </conditionalFormatting>
  <conditionalFormatting sqref="V86">
    <cfRule type="cellIs" dxfId="22" priority="38" stopIfTrue="1" operator="greaterThan">
      <formula>8</formula>
    </cfRule>
  </conditionalFormatting>
  <conditionalFormatting sqref="W86:X86">
    <cfRule type="cellIs" dxfId="21" priority="37" stopIfTrue="1" operator="greaterThan">
      <formula>8</formula>
    </cfRule>
  </conditionalFormatting>
  <conditionalFormatting sqref="X86">
    <cfRule type="cellIs" dxfId="20" priority="36" stopIfTrue="1" operator="greaterThan">
      <formula>8</formula>
    </cfRule>
  </conditionalFormatting>
  <conditionalFormatting sqref="L15">
    <cfRule type="cellIs" dxfId="19" priority="31" stopIfTrue="1" operator="notEqual">
      <formula>M15+N15+O15</formula>
    </cfRule>
  </conditionalFormatting>
  <conditionalFormatting sqref="L56">
    <cfRule type="cellIs" dxfId="18" priority="22" stopIfTrue="1" operator="notEqual">
      <formula>M56+N56+O56</formula>
    </cfRule>
  </conditionalFormatting>
  <conditionalFormatting sqref="L63:L67">
    <cfRule type="cellIs" dxfId="17" priority="21" stopIfTrue="1" operator="notEqual">
      <formula>M63+N63+O63</formula>
    </cfRule>
  </conditionalFormatting>
  <conditionalFormatting sqref="L24">
    <cfRule type="cellIs" dxfId="16" priority="20" stopIfTrue="1" operator="notEqual">
      <formula>M24+N24+O24</formula>
    </cfRule>
  </conditionalFormatting>
  <conditionalFormatting sqref="K33">
    <cfRule type="cellIs" dxfId="15" priority="19" stopIfTrue="1" operator="lessThan">
      <formula>3</formula>
    </cfRule>
  </conditionalFormatting>
  <conditionalFormatting sqref="L16">
    <cfRule type="cellIs" dxfId="14" priority="16" stopIfTrue="1" operator="notEqual">
      <formula>M16+N16+O16</formula>
    </cfRule>
  </conditionalFormatting>
  <conditionalFormatting sqref="K16">
    <cfRule type="cellIs" dxfId="13" priority="17" stopIfTrue="1" operator="lessThan">
      <formula>3</formula>
    </cfRule>
  </conditionalFormatting>
  <conditionalFormatting sqref="L18">
    <cfRule type="cellIs" dxfId="12" priority="12" stopIfTrue="1" operator="notEqual">
      <formula>M18+N18+O18</formula>
    </cfRule>
  </conditionalFormatting>
  <conditionalFormatting sqref="K17">
    <cfRule type="cellIs" dxfId="11" priority="15" stopIfTrue="1" operator="lessThan">
      <formula>3</formula>
    </cfRule>
  </conditionalFormatting>
  <conditionalFormatting sqref="L17">
    <cfRule type="cellIs" dxfId="10" priority="14" stopIfTrue="1" operator="notEqual">
      <formula>M17+N17+O17</formula>
    </cfRule>
  </conditionalFormatting>
  <conditionalFormatting sqref="K18">
    <cfRule type="cellIs" dxfId="9" priority="13" stopIfTrue="1" operator="lessThan">
      <formula>3</formula>
    </cfRule>
  </conditionalFormatting>
  <conditionalFormatting sqref="K30">
    <cfRule type="cellIs" dxfId="8" priority="9" stopIfTrue="1" operator="lessThan">
      <formula>3</formula>
    </cfRule>
  </conditionalFormatting>
  <conditionalFormatting sqref="L30">
    <cfRule type="cellIs" dxfId="7" priority="8" stopIfTrue="1" operator="notEqual">
      <formula>M30+N30+O30</formula>
    </cfRule>
  </conditionalFormatting>
  <conditionalFormatting sqref="L30">
    <cfRule type="cellIs" dxfId="6" priority="7" stopIfTrue="1" operator="notEqual">
      <formula>M30+N30+O30</formula>
    </cfRule>
  </conditionalFormatting>
  <conditionalFormatting sqref="K25">
    <cfRule type="cellIs" dxfId="5" priority="6" stopIfTrue="1" operator="lessThan">
      <formula>3</formula>
    </cfRule>
  </conditionalFormatting>
  <conditionalFormatting sqref="L25">
    <cfRule type="cellIs" dxfId="4" priority="5" stopIfTrue="1" operator="notEqual">
      <formula>M25+N25+O25</formula>
    </cfRule>
  </conditionalFormatting>
  <conditionalFormatting sqref="K40">
    <cfRule type="cellIs" dxfId="3" priority="4" stopIfTrue="1" operator="lessThan">
      <formula>3</formula>
    </cfRule>
  </conditionalFormatting>
  <conditionalFormatting sqref="L40">
    <cfRule type="cellIs" dxfId="2" priority="3" stopIfTrue="1" operator="notEqual">
      <formula>M40+N40+O40</formula>
    </cfRule>
  </conditionalFormatting>
  <conditionalFormatting sqref="K41">
    <cfRule type="cellIs" dxfId="1" priority="2" stopIfTrue="1" operator="lessThan">
      <formula>3</formula>
    </cfRule>
  </conditionalFormatting>
  <conditionalFormatting sqref="L41">
    <cfRule type="cellIs" dxfId="0" priority="1" stopIfTrue="1" operator="notEqual">
      <formula>M41+N41+O41</formula>
    </cfRule>
  </conditionalFormatting>
  <printOptions horizontalCentered="1"/>
  <pageMargins left="0.39370078740157483" right="0.39370078740157483" top="3.7401574803149606" bottom="0.39370078740157483" header="0.51181102362204722" footer="0.51181102362204722"/>
  <pageSetup paperSize="9" scale="45" fitToHeight="5" orientation="portrait" verticalDpi="4294967294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AI42"/>
  <sheetViews>
    <sheetView zoomScale="55" zoomScaleNormal="55" workbookViewId="0">
      <selection activeCell="K50" sqref="K50"/>
    </sheetView>
  </sheetViews>
  <sheetFormatPr defaultColWidth="8.88671875" defaultRowHeight="13.2" x14ac:dyDescent="0.25"/>
  <cols>
    <col min="1" max="21" width="8.6640625" style="78" customWidth="1"/>
    <col min="22" max="16384" width="8.88671875" style="78"/>
  </cols>
  <sheetData>
    <row r="2" spans="1:35" s="123" customFormat="1" ht="19.95" customHeight="1" thickBot="1" x14ac:dyDescent="0.35">
      <c r="A2" s="407" t="s">
        <v>137</v>
      </c>
      <c r="B2" s="407"/>
      <c r="C2" s="407"/>
      <c r="D2" s="44"/>
      <c r="E2" s="45"/>
      <c r="F2" s="45"/>
      <c r="G2" s="45"/>
      <c r="H2" s="46"/>
      <c r="I2" s="47"/>
      <c r="J2" s="47"/>
      <c r="K2" s="48"/>
      <c r="L2" s="122"/>
      <c r="M2" s="407" t="s">
        <v>138</v>
      </c>
      <c r="N2" s="407"/>
      <c r="O2" s="407"/>
      <c r="P2" s="407"/>
      <c r="Q2" s="47"/>
      <c r="R2" s="47"/>
      <c r="S2" s="47"/>
      <c r="T2" s="47"/>
      <c r="U2" s="47"/>
    </row>
    <row r="3" spans="1:35" s="123" customFormat="1" ht="16.5" customHeight="1" x14ac:dyDescent="0.3">
      <c r="A3" s="408" t="s">
        <v>50</v>
      </c>
      <c r="B3" s="410" t="s">
        <v>51</v>
      </c>
      <c r="C3" s="410"/>
      <c r="D3" s="410"/>
      <c r="E3" s="410"/>
      <c r="F3" s="410"/>
      <c r="G3" s="410"/>
      <c r="H3" s="412" t="s">
        <v>52</v>
      </c>
      <c r="I3" s="410" t="s">
        <v>53</v>
      </c>
      <c r="J3" s="410"/>
      <c r="K3" s="414"/>
      <c r="L3" s="122"/>
      <c r="M3" s="415" t="s">
        <v>54</v>
      </c>
      <c r="N3" s="416"/>
      <c r="O3" s="419" t="s">
        <v>55</v>
      </c>
      <c r="P3" s="420"/>
      <c r="Q3" s="420"/>
      <c r="R3" s="420"/>
      <c r="S3" s="420"/>
      <c r="T3" s="421"/>
      <c r="U3" s="404" t="s">
        <v>52</v>
      </c>
    </row>
    <row r="4" spans="1:35" s="123" customFormat="1" ht="16.5" customHeight="1" x14ac:dyDescent="0.3">
      <c r="A4" s="409"/>
      <c r="B4" s="411"/>
      <c r="C4" s="411"/>
      <c r="D4" s="411"/>
      <c r="E4" s="411"/>
      <c r="F4" s="411"/>
      <c r="G4" s="411"/>
      <c r="H4" s="413"/>
      <c r="I4" s="411" t="s">
        <v>56</v>
      </c>
      <c r="J4" s="428" t="s">
        <v>57</v>
      </c>
      <c r="K4" s="429"/>
      <c r="L4" s="122"/>
      <c r="M4" s="417"/>
      <c r="N4" s="418"/>
      <c r="O4" s="422"/>
      <c r="P4" s="423"/>
      <c r="Q4" s="423"/>
      <c r="R4" s="423"/>
      <c r="S4" s="423"/>
      <c r="T4" s="424"/>
      <c r="U4" s="405"/>
    </row>
    <row r="5" spans="1:35" s="123" customFormat="1" ht="3.75" customHeight="1" x14ac:dyDescent="0.3">
      <c r="A5" s="409"/>
      <c r="B5" s="411"/>
      <c r="C5" s="411"/>
      <c r="D5" s="411"/>
      <c r="E5" s="411"/>
      <c r="F5" s="411"/>
      <c r="G5" s="411"/>
      <c r="H5" s="413"/>
      <c r="I5" s="411"/>
      <c r="J5" s="428"/>
      <c r="K5" s="429"/>
      <c r="L5" s="122"/>
      <c r="M5" s="417"/>
      <c r="N5" s="418"/>
      <c r="O5" s="425"/>
      <c r="P5" s="426"/>
      <c r="Q5" s="426"/>
      <c r="R5" s="426"/>
      <c r="S5" s="426"/>
      <c r="T5" s="427"/>
      <c r="U5" s="406"/>
    </row>
    <row r="6" spans="1:35" s="123" customFormat="1" ht="30" customHeight="1" x14ac:dyDescent="0.3">
      <c r="A6" s="75" t="str">
        <f>ЗМІСТ!A52</f>
        <v>ОК. 32</v>
      </c>
      <c r="B6" s="430" t="str">
        <f>ЗМІСТ!B52</f>
        <v>Навчальна практика</v>
      </c>
      <c r="C6" s="430"/>
      <c r="D6" s="430"/>
      <c r="E6" s="430"/>
      <c r="F6" s="430"/>
      <c r="G6" s="430"/>
      <c r="H6" s="207" t="s">
        <v>214</v>
      </c>
      <c r="I6" s="76">
        <v>11</v>
      </c>
      <c r="J6" s="431"/>
      <c r="K6" s="432"/>
      <c r="L6" s="122"/>
      <c r="M6" s="433" t="s">
        <v>131</v>
      </c>
      <c r="N6" s="434"/>
      <c r="O6" s="441" t="s">
        <v>201</v>
      </c>
      <c r="P6" s="442"/>
      <c r="Q6" s="442"/>
      <c r="R6" s="442"/>
      <c r="S6" s="442"/>
      <c r="T6" s="443"/>
      <c r="U6" s="439">
        <v>8</v>
      </c>
    </row>
    <row r="7" spans="1:35" s="123" customFormat="1" ht="30" customHeight="1" thickBot="1" x14ac:dyDescent="0.35">
      <c r="A7" s="75" t="str">
        <f>ЗМІСТ!A53</f>
        <v>ОК. 33</v>
      </c>
      <c r="B7" s="430" t="str">
        <f>ЗМІСТ!B53</f>
        <v>Виробнича практика</v>
      </c>
      <c r="C7" s="430"/>
      <c r="D7" s="430"/>
      <c r="E7" s="430"/>
      <c r="F7" s="430"/>
      <c r="G7" s="430"/>
      <c r="H7" s="207" t="s">
        <v>215</v>
      </c>
      <c r="I7" s="76">
        <v>18</v>
      </c>
      <c r="J7" s="459"/>
      <c r="K7" s="460"/>
      <c r="L7" s="121"/>
      <c r="M7" s="435"/>
      <c r="N7" s="436"/>
      <c r="O7" s="444"/>
      <c r="P7" s="445"/>
      <c r="Q7" s="445"/>
      <c r="R7" s="445"/>
      <c r="S7" s="445"/>
      <c r="T7" s="446"/>
      <c r="U7" s="440"/>
    </row>
    <row r="8" spans="1:35" ht="6" customHeight="1" x14ac:dyDescent="0.25"/>
    <row r="9" spans="1:35" hidden="1" x14ac:dyDescent="0.25"/>
    <row r="10" spans="1:35" ht="19.95" customHeight="1" thickBot="1" x14ac:dyDescent="0.3">
      <c r="A10" s="447" t="s">
        <v>58</v>
      </c>
      <c r="B10" s="447"/>
      <c r="C10" s="447"/>
      <c r="D10" s="447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35" ht="19.5" customHeight="1" x14ac:dyDescent="0.25">
      <c r="A11" s="448" t="s">
        <v>59</v>
      </c>
      <c r="B11" s="449"/>
      <c r="C11" s="449"/>
      <c r="D11" s="449"/>
      <c r="E11" s="449"/>
      <c r="F11" s="449"/>
      <c r="G11" s="449"/>
      <c r="H11" s="449"/>
      <c r="I11" s="49" t="s">
        <v>60</v>
      </c>
      <c r="J11" s="49" t="s">
        <v>61</v>
      </c>
      <c r="K11" s="49" t="s">
        <v>62</v>
      </c>
      <c r="L11" s="49" t="s">
        <v>63</v>
      </c>
      <c r="M11" s="49" t="s">
        <v>64</v>
      </c>
      <c r="N11" s="49" t="s">
        <v>65</v>
      </c>
      <c r="O11" s="49" t="s">
        <v>66</v>
      </c>
      <c r="P11" s="49" t="s">
        <v>67</v>
      </c>
      <c r="Q11" s="461" t="s">
        <v>45</v>
      </c>
      <c r="R11" s="461"/>
      <c r="S11" s="461"/>
      <c r="T11" s="461"/>
      <c r="U11" s="462"/>
    </row>
    <row r="12" spans="1:35" ht="18" customHeight="1" x14ac:dyDescent="0.25">
      <c r="A12" s="451" t="s">
        <v>101</v>
      </c>
      <c r="B12" s="452"/>
      <c r="C12" s="452"/>
      <c r="D12" s="452"/>
      <c r="E12" s="452"/>
      <c r="F12" s="452"/>
      <c r="G12" s="452"/>
      <c r="H12" s="452"/>
      <c r="I12" s="50">
        <f>ЗМІСТ!Q6</f>
        <v>15</v>
      </c>
      <c r="J12" s="50">
        <f>ЗМІСТ!R6</f>
        <v>15</v>
      </c>
      <c r="K12" s="50">
        <f>ЗМІСТ!S6</f>
        <v>15</v>
      </c>
      <c r="L12" s="50">
        <f>ЗМІСТ!T6</f>
        <v>15</v>
      </c>
      <c r="M12" s="50">
        <f>ЗМІСТ!U6</f>
        <v>15</v>
      </c>
      <c r="N12" s="50">
        <f>ЗМІСТ!V6</f>
        <v>15</v>
      </c>
      <c r="O12" s="50">
        <f>ЗМІСТ!W6</f>
        <v>15</v>
      </c>
      <c r="P12" s="50">
        <f>ЗМІСТ!X6</f>
        <v>15</v>
      </c>
      <c r="Q12" s="437">
        <f>SUM(I12:P12)</f>
        <v>120</v>
      </c>
      <c r="R12" s="437"/>
      <c r="S12" s="437"/>
      <c r="T12" s="437"/>
      <c r="U12" s="438"/>
    </row>
    <row r="13" spans="1:35" ht="24.9" customHeight="1" x14ac:dyDescent="0.25">
      <c r="A13" s="451" t="s">
        <v>139</v>
      </c>
      <c r="B13" s="452"/>
      <c r="C13" s="452"/>
      <c r="D13" s="452"/>
      <c r="E13" s="452"/>
      <c r="F13" s="452"/>
      <c r="G13" s="452"/>
      <c r="H13" s="452"/>
      <c r="I13" s="50">
        <f>I12-ROUNDDOWN(SUM(ЗМІСТ!Q52:Q54)/1.5,0)</f>
        <v>15</v>
      </c>
      <c r="J13" s="50">
        <f>J12-ROUNDDOWN(SUM(ЗМІСТ!R52:R54)/1.5,0)</f>
        <v>13</v>
      </c>
      <c r="K13" s="50">
        <f>K12-ROUNDDOWN(SUM(ЗМІСТ!S52:S53)/1.5,0)</f>
        <v>15</v>
      </c>
      <c r="L13" s="50">
        <v>13</v>
      </c>
      <c r="M13" s="50">
        <f>M12-ROUNDDOWN(SUM(ЗМІСТ!U52:U53)/1.5,0)</f>
        <v>8</v>
      </c>
      <c r="N13" s="50">
        <f>N12-ROUNDDOWN(SUM(ЗМІСТ!V52:V53)/1.5,0)</f>
        <v>11</v>
      </c>
      <c r="O13" s="50">
        <v>8</v>
      </c>
      <c r="P13" s="50">
        <v>10</v>
      </c>
      <c r="Q13" s="437">
        <f>SUM(I13:P13)</f>
        <v>93</v>
      </c>
      <c r="R13" s="437"/>
      <c r="S13" s="437"/>
      <c r="T13" s="437"/>
      <c r="U13" s="438"/>
    </row>
    <row r="14" spans="1:35" ht="24.9" customHeight="1" x14ac:dyDescent="0.25">
      <c r="A14" s="451" t="s">
        <v>68</v>
      </c>
      <c r="B14" s="452"/>
      <c r="C14" s="452"/>
      <c r="D14" s="452"/>
      <c r="E14" s="452"/>
      <c r="F14" s="452"/>
      <c r="G14" s="452"/>
      <c r="H14" s="452"/>
      <c r="I14" s="77">
        <f>10*(30-SUM(ЗМІСТ!Q52:Q54)-SUM(ЗМІСТ!Q46:Q48))</f>
        <v>300</v>
      </c>
      <c r="J14" s="77">
        <f>10*(30-SUM(ЗМІСТ!R52:R54)-SUM(ЗМІСТ!R46:R48))</f>
        <v>270</v>
      </c>
      <c r="K14" s="77">
        <f>10*(30-SUM(ЗМІСТ!S52:S53)-SUM(ЗМІСТ!S46:S48))</f>
        <v>300</v>
      </c>
      <c r="L14" s="77">
        <f>10*(30-SUM(ЗМІСТ!T52:T53)-SUM(ЗМІСТ!T46:T48))</f>
        <v>250</v>
      </c>
      <c r="M14" s="77">
        <f>10*(30-SUM(ЗМІСТ!U52:U53)-SUM(ЗМІСТ!U46:U48))</f>
        <v>180</v>
      </c>
      <c r="N14" s="77">
        <f>10*(30-SUM(ЗМІСТ!V52:V53)-SUM(ЗМІСТ!V46:V48))</f>
        <v>230</v>
      </c>
      <c r="O14" s="77">
        <v>170</v>
      </c>
      <c r="P14" s="77">
        <f>10*(30-SUM(ЗМІСТ!X52:X53)-SUM(ЗМІСТ!X46:X48))</f>
        <v>210</v>
      </c>
      <c r="Q14" s="437">
        <v>1678</v>
      </c>
      <c r="R14" s="437"/>
      <c r="S14" s="437"/>
      <c r="T14" s="437"/>
      <c r="U14" s="438"/>
    </row>
    <row r="15" spans="1:35" ht="24.9" customHeight="1" x14ac:dyDescent="0.25">
      <c r="A15" s="451" t="s">
        <v>69</v>
      </c>
      <c r="B15" s="452"/>
      <c r="C15" s="452"/>
      <c r="D15" s="452"/>
      <c r="E15" s="452"/>
      <c r="F15" s="452"/>
      <c r="G15" s="452"/>
      <c r="H15" s="452"/>
      <c r="I15" s="51">
        <f>I14/I13</f>
        <v>20</v>
      </c>
      <c r="J15" s="51">
        <f t="shared" ref="J15:P15" si="0">J14/J13</f>
        <v>20.76923076923077</v>
      </c>
      <c r="K15" s="51">
        <f t="shared" si="0"/>
        <v>20</v>
      </c>
      <c r="L15" s="51">
        <f t="shared" si="0"/>
        <v>19.23076923076923</v>
      </c>
      <c r="M15" s="51">
        <f t="shared" si="0"/>
        <v>22.5</v>
      </c>
      <c r="N15" s="51">
        <f t="shared" si="0"/>
        <v>20.90909090909091</v>
      </c>
      <c r="O15" s="51">
        <f t="shared" si="0"/>
        <v>21.25</v>
      </c>
      <c r="P15" s="51">
        <f t="shared" si="0"/>
        <v>21</v>
      </c>
      <c r="Q15" s="453"/>
      <c r="R15" s="453"/>
      <c r="S15" s="453"/>
      <c r="T15" s="453"/>
      <c r="U15" s="454"/>
    </row>
    <row r="16" spans="1:35" ht="21" customHeight="1" x14ac:dyDescent="0.25">
      <c r="A16" s="455" t="s">
        <v>70</v>
      </c>
      <c r="B16" s="456"/>
      <c r="C16" s="456"/>
      <c r="D16" s="456"/>
      <c r="E16" s="456"/>
      <c r="F16" s="456"/>
      <c r="G16" s="456"/>
      <c r="H16" s="456"/>
      <c r="I16" s="51">
        <f>ЗМІСТ!Q80</f>
        <v>30</v>
      </c>
      <c r="J16" s="51">
        <f>ЗМІСТ!R80</f>
        <v>30</v>
      </c>
      <c r="K16" s="51">
        <f>ЗМІСТ!S80</f>
        <v>30</v>
      </c>
      <c r="L16" s="51">
        <f>ЗМІСТ!T80</f>
        <v>30</v>
      </c>
      <c r="M16" s="51">
        <f>ЗМІСТ!U80</f>
        <v>30</v>
      </c>
      <c r="N16" s="51">
        <f>ЗМІСТ!V80</f>
        <v>30</v>
      </c>
      <c r="O16" s="51">
        <f>ЗМІСТ!W80</f>
        <v>30</v>
      </c>
      <c r="P16" s="51">
        <f>ЗМІСТ!X80</f>
        <v>30</v>
      </c>
      <c r="Q16" s="457">
        <f>SUM(I16:P16)</f>
        <v>240</v>
      </c>
      <c r="R16" s="457"/>
      <c r="S16" s="457"/>
      <c r="T16" s="457"/>
      <c r="U16" s="458"/>
      <c r="AI16" s="78" t="s">
        <v>202</v>
      </c>
    </row>
    <row r="17" spans="1:21" ht="18" customHeight="1" x14ac:dyDescent="0.25">
      <c r="A17" s="451" t="s">
        <v>71</v>
      </c>
      <c r="B17" s="452"/>
      <c r="C17" s="452"/>
      <c r="D17" s="452"/>
      <c r="E17" s="452"/>
      <c r="F17" s="452"/>
      <c r="G17" s="452"/>
      <c r="H17" s="452"/>
      <c r="I17" s="8">
        <f>ЗМІСТ!Q82</f>
        <v>2</v>
      </c>
      <c r="J17" s="8">
        <f>ЗМІСТ!R82</f>
        <v>2</v>
      </c>
      <c r="K17" s="8">
        <f>ЗМІСТ!S82</f>
        <v>4</v>
      </c>
      <c r="L17" s="8">
        <f>ЗМІСТ!T82</f>
        <v>1</v>
      </c>
      <c r="M17" s="8">
        <f>ЗМІСТ!U82</f>
        <v>1</v>
      </c>
      <c r="N17" s="8">
        <f>ЗМІСТ!V82</f>
        <v>1</v>
      </c>
      <c r="O17" s="8">
        <f>ЗМІСТ!W82</f>
        <v>2</v>
      </c>
      <c r="P17" s="8">
        <f>ЗМІСТ!X82</f>
        <v>1</v>
      </c>
      <c r="Q17" s="453">
        <f>SUM(I17:P17)</f>
        <v>14</v>
      </c>
      <c r="R17" s="453"/>
      <c r="S17" s="453"/>
      <c r="T17" s="453"/>
      <c r="U17" s="454"/>
    </row>
    <row r="18" spans="1:21" ht="19.5" customHeight="1" x14ac:dyDescent="0.25">
      <c r="A18" s="451" t="s">
        <v>102</v>
      </c>
      <c r="B18" s="452"/>
      <c r="C18" s="452"/>
      <c r="D18" s="452"/>
      <c r="E18" s="452"/>
      <c r="F18" s="452"/>
      <c r="G18" s="452"/>
      <c r="H18" s="452"/>
      <c r="I18" s="8">
        <f>ЗМІСТ!Q83</f>
        <v>4</v>
      </c>
      <c r="J18" s="8">
        <f>ЗМІСТ!R83</f>
        <v>6</v>
      </c>
      <c r="K18" s="8">
        <f>ЗМІСТ!S83</f>
        <v>3</v>
      </c>
      <c r="L18" s="8">
        <f>ЗМІСТ!T83</f>
        <v>7</v>
      </c>
      <c r="M18" s="8">
        <f>ЗМІСТ!U83</f>
        <v>6</v>
      </c>
      <c r="N18" s="8">
        <f>ЗМІСТ!V83</f>
        <v>7</v>
      </c>
      <c r="O18" s="8">
        <f>ЗМІСТ!W83</f>
        <v>5</v>
      </c>
      <c r="P18" s="8">
        <f>ЗМІСТ!X83</f>
        <v>6</v>
      </c>
      <c r="Q18" s="453">
        <f>SUM(I18:P18)</f>
        <v>44</v>
      </c>
      <c r="R18" s="453"/>
      <c r="S18" s="453"/>
      <c r="T18" s="453"/>
      <c r="U18" s="454"/>
    </row>
    <row r="19" spans="1:21" ht="18" customHeight="1" x14ac:dyDescent="0.25">
      <c r="A19" s="463" t="s">
        <v>72</v>
      </c>
      <c r="B19" s="464"/>
      <c r="C19" s="464"/>
      <c r="D19" s="464"/>
      <c r="E19" s="464"/>
      <c r="F19" s="464"/>
      <c r="G19" s="464"/>
      <c r="H19" s="465"/>
      <c r="I19" s="52">
        <f>ЗМІСТ!Q84</f>
        <v>0</v>
      </c>
      <c r="J19" s="52">
        <f>ЗМІСТ!R84</f>
        <v>0</v>
      </c>
      <c r="K19" s="52">
        <f>ЗМІСТ!S84</f>
        <v>0</v>
      </c>
      <c r="L19" s="52">
        <f>ЗМІСТ!T84</f>
        <v>0</v>
      </c>
      <c r="M19" s="52">
        <f>ЗМІСТ!U84</f>
        <v>1</v>
      </c>
      <c r="N19" s="52">
        <f>ЗМІСТ!V84</f>
        <v>0</v>
      </c>
      <c r="O19" s="52">
        <f>ЗМІСТ!W84</f>
        <v>1</v>
      </c>
      <c r="P19" s="52">
        <f>ЗМІСТ!X84</f>
        <v>0</v>
      </c>
      <c r="Q19" s="453">
        <f>SUM(I19:P19)</f>
        <v>2</v>
      </c>
      <c r="R19" s="453"/>
      <c r="S19" s="453"/>
      <c r="T19" s="453"/>
      <c r="U19" s="454"/>
    </row>
    <row r="20" spans="1:21" ht="17.25" customHeight="1" thickBot="1" x14ac:dyDescent="0.3">
      <c r="A20" s="466" t="s">
        <v>105</v>
      </c>
      <c r="B20" s="467"/>
      <c r="C20" s="467"/>
      <c r="D20" s="467"/>
      <c r="E20" s="467"/>
      <c r="F20" s="467"/>
      <c r="G20" s="467"/>
      <c r="H20" s="467"/>
      <c r="I20" s="53">
        <f>ЗМІСТ!Q85</f>
        <v>0</v>
      </c>
      <c r="J20" s="53">
        <v>1</v>
      </c>
      <c r="K20" s="53">
        <f>ЗМІСТ!S85</f>
        <v>1</v>
      </c>
      <c r="L20" s="53">
        <v>1</v>
      </c>
      <c r="M20" s="53">
        <v>1</v>
      </c>
      <c r="N20" s="53">
        <v>1</v>
      </c>
      <c r="O20" s="53">
        <v>1</v>
      </c>
      <c r="P20" s="53">
        <f>ЗМІСТ!X85</f>
        <v>1</v>
      </c>
      <c r="Q20" s="468">
        <f>SUM(I20:P20)</f>
        <v>7</v>
      </c>
      <c r="R20" s="468"/>
      <c r="S20" s="468"/>
      <c r="T20" s="468"/>
      <c r="U20" s="469"/>
    </row>
    <row r="21" spans="1:21" ht="6.75" customHeight="1" x14ac:dyDescent="0.25"/>
    <row r="22" spans="1:21" ht="15" hidden="1" customHeight="1" x14ac:dyDescent="0.25"/>
    <row r="23" spans="1:21" s="123" customFormat="1" ht="39.75" customHeight="1" x14ac:dyDescent="0.3">
      <c r="A23" s="470" t="s">
        <v>203</v>
      </c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</row>
    <row r="24" spans="1:21" s="124" customFormat="1" ht="5.25" hidden="1" customHeight="1" x14ac:dyDescent="0.3">
      <c r="A24" s="132"/>
      <c r="B24" s="133"/>
      <c r="C24" s="134"/>
      <c r="D24" s="135"/>
      <c r="E24" s="136"/>
      <c r="F24" s="136"/>
      <c r="G24" s="136"/>
      <c r="H24" s="137"/>
      <c r="I24" s="138"/>
      <c r="J24" s="138"/>
      <c r="K24" s="136"/>
      <c r="L24" s="136"/>
      <c r="M24" s="136"/>
      <c r="N24" s="136"/>
      <c r="O24" s="136"/>
      <c r="P24" s="136"/>
      <c r="Q24" s="138"/>
      <c r="R24" s="138"/>
      <c r="S24" s="138"/>
      <c r="T24" s="138"/>
      <c r="U24" s="138"/>
    </row>
    <row r="25" spans="1:21" s="125" customFormat="1" ht="18" x14ac:dyDescent="0.35">
      <c r="A25" s="139" t="s">
        <v>235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450" t="s">
        <v>73</v>
      </c>
      <c r="N25" s="450"/>
      <c r="O25" s="450"/>
      <c r="P25" s="450"/>
      <c r="Q25" s="450"/>
      <c r="R25" s="450"/>
      <c r="S25" s="450"/>
      <c r="T25" s="450"/>
      <c r="U25" s="450"/>
    </row>
    <row r="26" spans="1:21" s="125" customFormat="1" ht="24.75" customHeight="1" x14ac:dyDescent="0.35">
      <c r="A26" s="141" t="s">
        <v>132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450" t="s">
        <v>109</v>
      </c>
      <c r="N26" s="450"/>
      <c r="O26" s="450"/>
      <c r="P26" s="450"/>
      <c r="Q26" s="450"/>
      <c r="R26" s="450"/>
      <c r="S26" s="450"/>
      <c r="T26" s="450"/>
      <c r="U26" s="450"/>
    </row>
    <row r="27" spans="1:21" s="126" customFormat="1" ht="12.75" customHeight="1" x14ac:dyDescent="0.35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</row>
    <row r="28" spans="1:21" s="125" customFormat="1" ht="14.25" customHeight="1" x14ac:dyDescent="0.35">
      <c r="A28" s="142" t="s">
        <v>103</v>
      </c>
      <c r="B28" s="142"/>
      <c r="C28" s="142"/>
      <c r="D28" s="142"/>
      <c r="E28" s="143" t="s">
        <v>232</v>
      </c>
      <c r="F28" s="144"/>
      <c r="G28" s="144"/>
      <c r="H28" s="145"/>
      <c r="I28" s="145"/>
      <c r="J28" s="145"/>
      <c r="K28" s="145"/>
      <c r="L28" s="145"/>
      <c r="M28" s="450" t="s">
        <v>104</v>
      </c>
      <c r="N28" s="450"/>
      <c r="O28" s="450"/>
      <c r="P28" s="450"/>
      <c r="Q28" s="450"/>
      <c r="R28" s="450"/>
      <c r="S28" s="450"/>
      <c r="T28" s="450"/>
      <c r="U28" s="450"/>
    </row>
    <row r="29" spans="1:21" s="127" customFormat="1" ht="13.5" customHeight="1" x14ac:dyDescent="0.35">
      <c r="A29" s="140"/>
      <c r="B29" s="140"/>
      <c r="C29" s="146"/>
      <c r="D29" s="146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</row>
    <row r="30" spans="1:21" s="127" customFormat="1" ht="19.5" customHeight="1" x14ac:dyDescent="0.35">
      <c r="A30" s="147" t="s">
        <v>147</v>
      </c>
      <c r="B30" s="147"/>
      <c r="C30" s="147"/>
      <c r="D30" s="147"/>
      <c r="E30" s="148"/>
      <c r="F30" s="203" t="s">
        <v>204</v>
      </c>
      <c r="G30" s="203"/>
      <c r="H30" s="204"/>
      <c r="I30" s="204"/>
      <c r="J30" s="145"/>
      <c r="K30" s="145"/>
      <c r="L30" s="147" t="s">
        <v>233</v>
      </c>
      <c r="M30" s="140"/>
      <c r="N30" s="147"/>
      <c r="O30" s="147"/>
      <c r="P30" s="147"/>
      <c r="Q30" s="147"/>
      <c r="R30" s="147" t="s">
        <v>234</v>
      </c>
      <c r="T30" s="149"/>
      <c r="U30" s="147"/>
    </row>
    <row r="31" spans="1:21" ht="8.25" customHeight="1" x14ac:dyDescent="0.25"/>
    <row r="32" spans="1:21" ht="9" hidden="1" customHeight="1" x14ac:dyDescent="0.25">
      <c r="A32" s="402" t="s">
        <v>211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</row>
    <row r="33" spans="1:21" hidden="1" x14ac:dyDescent="0.25">
      <c r="A33" s="403"/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</row>
    <row r="34" spans="1:21" hidden="1" x14ac:dyDescent="0.25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</row>
    <row r="35" spans="1:21" hidden="1" x14ac:dyDescent="0.25">
      <c r="A35" s="403"/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</row>
    <row r="36" spans="1:21" hidden="1" x14ac:dyDescent="0.25">
      <c r="A36" s="403"/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</row>
    <row r="37" spans="1:21" x14ac:dyDescent="0.25">
      <c r="A37" s="403"/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</row>
    <row r="38" spans="1:21" x14ac:dyDescent="0.25">
      <c r="A38" s="403"/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</row>
    <row r="39" spans="1:21" x14ac:dyDescent="0.25">
      <c r="A39" s="403"/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</row>
    <row r="40" spans="1:21" x14ac:dyDescent="0.25">
      <c r="A40" s="403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</row>
    <row r="41" spans="1:21" x14ac:dyDescent="0.25">
      <c r="A41" s="403"/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</row>
    <row r="42" spans="1:21" x14ac:dyDescent="0.25">
      <c r="A42" s="403"/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</row>
  </sheetData>
  <sheetProtection deleteRows="0"/>
  <mergeCells count="44">
    <mergeCell ref="Q12:U12"/>
    <mergeCell ref="A14:H14"/>
    <mergeCell ref="Q14:U14"/>
    <mergeCell ref="M28:U28"/>
    <mergeCell ref="A18:H18"/>
    <mergeCell ref="Q18:U18"/>
    <mergeCell ref="A19:H19"/>
    <mergeCell ref="Q19:U19"/>
    <mergeCell ref="A20:H20"/>
    <mergeCell ref="Q20:U20"/>
    <mergeCell ref="M25:U25"/>
    <mergeCell ref="A23:U23"/>
    <mergeCell ref="O6:T7"/>
    <mergeCell ref="I4:I5"/>
    <mergeCell ref="A10:D10"/>
    <mergeCell ref="A11:H11"/>
    <mergeCell ref="M26:U26"/>
    <mergeCell ref="B7:G7"/>
    <mergeCell ref="A15:H15"/>
    <mergeCell ref="Q15:U15"/>
    <mergeCell ref="A16:H16"/>
    <mergeCell ref="Q16:U16"/>
    <mergeCell ref="A13:H13"/>
    <mergeCell ref="J7:K7"/>
    <mergeCell ref="A17:H17"/>
    <mergeCell ref="Q17:U17"/>
    <mergeCell ref="Q11:U11"/>
    <mergeCell ref="A12:H12"/>
    <mergeCell ref="A32:U42"/>
    <mergeCell ref="U3:U5"/>
    <mergeCell ref="A2:C2"/>
    <mergeCell ref="M2:P2"/>
    <mergeCell ref="A3:A5"/>
    <mergeCell ref="B3:G5"/>
    <mergeCell ref="H3:H5"/>
    <mergeCell ref="I3:K3"/>
    <mergeCell ref="M3:N5"/>
    <mergeCell ref="O3:T5"/>
    <mergeCell ref="J4:K5"/>
    <mergeCell ref="B6:G6"/>
    <mergeCell ref="J6:K6"/>
    <mergeCell ref="M6:N7"/>
    <mergeCell ref="Q13:U13"/>
    <mergeCell ref="U6:U7"/>
  </mergeCells>
  <printOptions horizontalCentered="1"/>
  <pageMargins left="0.39370078740157483" right="0.39370078740157483" top="1.5748031496062993" bottom="0.39370078740157483" header="0.51181102362204722" footer="0.51181102362204722"/>
  <pageSetup paperSize="9" scale="52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ГРАФІК</vt:lpstr>
      <vt:lpstr>ЗМІСТ</vt:lpstr>
      <vt:lpstr>3 частина</vt:lpstr>
      <vt:lpstr>ЗМІСТ!Область_печати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ALLA</cp:lastModifiedBy>
  <cp:lastPrinted>2022-10-06T06:05:32Z</cp:lastPrinted>
  <dcterms:created xsi:type="dcterms:W3CDTF">2003-11-28T18:06:16Z</dcterms:created>
  <dcterms:modified xsi:type="dcterms:W3CDTF">2023-08-28T14:05:35Z</dcterms:modified>
</cp:coreProperties>
</file>