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48" windowHeight="9288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'ЗМІСТ'!$A$1:$S$51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<sst xmlns="http://schemas.openxmlformats.org/spreadsheetml/2006/main" count="227" uniqueCount="181">
  <si>
    <t>Всього</t>
  </si>
  <si>
    <t>Екзамени</t>
  </si>
  <si>
    <t>Заліки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</si>
  <si>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</si>
  <si>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</si>
  <si>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</si>
  <si>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</si>
  <si>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</si>
  <si>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</si>
  <si>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</si>
  <si>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</si>
  <si>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</si>
  <si>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</si>
  <si>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</si>
  <si>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</si>
  <si>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</si>
  <si>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</si>
  <si>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</si>
  <si>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</si>
  <si>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</si>
  <si>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</si>
  <si>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</si>
  <si>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</si>
  <si>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</si>
  <si>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</si>
  <si>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</si>
  <si>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</si>
  <si>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</si>
  <si>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</si>
  <si>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</si>
  <si>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</si>
  <si>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</si>
  <si>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</si>
  <si>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</si>
  <si>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</si>
  <si>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</si>
  <si>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</si>
  <si>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</si>
  <si>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</si>
  <si>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</si>
  <si>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</si>
  <si>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</si>
  <si>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</si>
  <si>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</si>
  <si>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</si>
  <si>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</si>
  <si>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</si>
  <si>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</si>
  <si>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</si>
  <si>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</si>
  <si>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</si>
  <si>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</si>
  <si>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</si>
  <si>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</si>
  <si>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</si>
  <si>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</si>
  <si>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</si>
  <si>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</si>
  <si>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</si>
  <si>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</si>
  <si>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</si>
  <si>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</si>
  <si>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</si>
  <si>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</si>
  <si>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</si>
  <si>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</si>
  <si>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</si>
  <si>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</si>
  <si>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</si>
  <si>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</si>
  <si>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</si>
  <si>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</si>
  <si>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</si>
  <si>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</si>
  <si>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</si>
  <si>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</si>
  <si>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</si>
  <si>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</si>
  <si>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</si>
  <si>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</si>
  <si>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</si>
  <si>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</si>
  <si>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</si>
  <si>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</si>
  <si>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</si>
  <si>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</si>
  <si>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</si>
  <si>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</si>
  <si>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</si>
  <si>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</si>
  <si>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денна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</si>
  <si>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</si>
  <si>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</si>
  <si>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</si>
  <si>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</si>
  <si>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</si>
  <si>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</si>
  <si>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</si>
  <si>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ЧАСТИНОЮ 1</t>
  </si>
  <si>
    <t>2. ВИБІРКОВА ЧАСТИНА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</si>
  <si>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</si>
  <si>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</si>
  <si>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</si>
  <si>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</si>
  <si>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</si>
  <si>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</si>
  <si>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</si>
  <si>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</si>
  <si>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</si>
  <si>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</si>
  <si>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</si>
  <si>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</si>
  <si>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</si>
  <si>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</si>
  <si>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</si>
  <si>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</si>
  <si>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</si>
  <si>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</si>
  <si>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</si>
  <si>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</si>
  <si>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</si>
  <si>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</si>
  <si>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</si>
  <si>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</si>
  <si>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</si>
  <si>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Магістерські роботи</t>
  </si>
  <si>
    <t>Публічний захист кваліфікаційної роботи магістра</t>
  </si>
  <si>
    <t>Кількість кваліфікаційних робіт</t>
  </si>
  <si>
    <t>Курсових робіт</t>
  </si>
  <si>
    <t>Методологія наукових досліджень</t>
  </si>
  <si>
    <t>01 Освіта/Педагогіка</t>
  </si>
  <si>
    <t>Використання ІКТ у професійній діяльності</t>
  </si>
  <si>
    <t>ОК. 08</t>
  </si>
  <si>
    <t>ОК. 09</t>
  </si>
  <si>
    <t>2.1. НАВЧАЛЬНІ ДИСЦИПЛІНИ ЗАГАЛЬНОЇ ПІДГОТОВКИ</t>
  </si>
  <si>
    <t>Всього за цикл 2.1.</t>
  </si>
  <si>
    <t>Вибіркова дисципліна 1.1</t>
  </si>
  <si>
    <t>Вибіркова дисципліна 1.2</t>
  </si>
  <si>
    <t>ВБ. 1.1</t>
  </si>
  <si>
    <t>ВБ. 1.2</t>
  </si>
  <si>
    <t>ВБ. 2.1</t>
  </si>
  <si>
    <t>ВБ. 2.2</t>
  </si>
  <si>
    <t>ВБ. 2.3</t>
  </si>
  <si>
    <t>ВБ. 2.4</t>
  </si>
  <si>
    <t>ВБ. 2.5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</si>
  <si>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</si>
  <si>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</si>
  <si>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</si>
  <si>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</si>
  <si>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</si>
  <si>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2.1. НАВЧАЛЬНІ ДИСЦИПЛІНИ (СПЕЦІАЛЬНОЇ) ФАХОВОЇ ПІДГОТОВКИ</t>
  </si>
  <si>
    <t>Всього за цикл 2.2.</t>
  </si>
  <si>
    <t>ВСЬОГО ЗА ЧАСТИНОЮ 2</t>
  </si>
  <si>
    <t>Актуальні проблеми педагогіки початкової освіти</t>
  </si>
  <si>
    <t>ОК. 11</t>
  </si>
  <si>
    <t>ОК. 12</t>
  </si>
  <si>
    <t>013 Початкова освіта</t>
  </si>
  <si>
    <t>Початкова освіта</t>
  </si>
  <si>
    <t xml:space="preserve">Навчальний план складено у відповідності до тимчасового Стандарту вищої освіти за другим (магістерським) рівнем за спеціальністю 013 Початкова освіта                                           </t>
  </si>
  <si>
    <t xml:space="preserve">Сучасні моделі початкової школи </t>
  </si>
  <si>
    <t>Інтерактивні технології в освіті</t>
  </si>
  <si>
    <t xml:space="preserve">Магістр початкової освіти. Вчитель початкових
класів закладу загальної середньої освіти. </t>
  </si>
  <si>
    <t xml:space="preserve">Академічна іноземна мова </t>
  </si>
  <si>
    <t xml:space="preserve">Підготовка та захист кваліфікаційної  роботи </t>
  </si>
  <si>
    <t>ОК. 14</t>
  </si>
  <si>
    <t>1.3. ПРАКТИЧНА ПІДГОТОВКА</t>
  </si>
  <si>
    <t>Організація культурно-дозвіллєвої діяльності здобувачів ЗЗСО</t>
  </si>
  <si>
    <t>Всього за цикл 1.3.</t>
  </si>
  <si>
    <t>Управління проєктами та інтелектуальна власність</t>
  </si>
  <si>
    <t>ОК. 10</t>
  </si>
  <si>
    <t>Управліня методичною роботою в ЗЗСО</t>
  </si>
  <si>
    <t>Олексюк О.М.</t>
  </si>
  <si>
    <t>Перший проректор  ______________________А.В. Овчаренко</t>
  </si>
  <si>
    <t>Тимченко А.А.</t>
  </si>
  <si>
    <t>Затверджено на засіданні вченої ради педагогычного факультету</t>
  </si>
  <si>
    <t>ОК. 05</t>
  </si>
  <si>
    <t>ОК. 13</t>
  </si>
  <si>
    <t>Адміністративно-управлінська практика</t>
  </si>
  <si>
    <t>Управління закладами освіти</t>
  </si>
  <si>
    <t xml:space="preserve">Виробнича (науково-педагогічна) практика </t>
  </si>
  <si>
    <t>Т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</si>
</sst>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#,##0_р_."/>
    <numFmt numFmtId="201" formatCode="[$-FC19]d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Cambria"/>
      <family val="1"/>
    </font>
    <font>
      <b/>
      <sz val="15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8" fillId="0" borderId="13" xfId="65" applyFont="1" applyFill="1" applyBorder="1" applyAlignment="1" applyProtection="1">
      <alignment horizontal="center" vertical="center"/>
      <protection/>
    </xf>
    <xf numFmtId="0" fontId="28" fillId="0" borderId="14" xfId="65" applyFont="1" applyFill="1" applyBorder="1" applyAlignment="1" applyProtection="1">
      <alignment horizontal="center" vertical="center"/>
      <protection/>
    </xf>
    <xf numFmtId="0" fontId="28" fillId="0" borderId="15" xfId="65" applyFont="1" applyFill="1" applyBorder="1" applyAlignment="1" applyProtection="1">
      <alignment horizontal="center" vertical="center"/>
      <protection/>
    </xf>
    <xf numFmtId="0" fontId="28" fillId="0" borderId="16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2" fillId="0" borderId="18" xfId="65" applyFont="1" applyFill="1" applyBorder="1" applyAlignment="1" applyProtection="1">
      <alignment horizontal="center" vertical="center"/>
      <protection/>
    </xf>
    <xf numFmtId="0" fontId="2" fillId="0" borderId="19" xfId="65" applyFont="1" applyFill="1" applyBorder="1" applyAlignment="1" applyProtection="1">
      <alignment horizontal="center" vertical="center"/>
      <protection/>
    </xf>
    <xf numFmtId="0" fontId="26" fillId="0" borderId="20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20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20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28" borderId="17" xfId="65" applyFont="1" applyFill="1" applyBorder="1" applyAlignment="1" applyProtection="1">
      <alignment horizontal="center" vertical="center"/>
      <protection locked="0"/>
    </xf>
    <xf numFmtId="0" fontId="26" fillId="28" borderId="18" xfId="65" applyFont="1" applyFill="1" applyBorder="1" applyAlignment="1" applyProtection="1">
      <alignment horizontal="center" vertical="center"/>
      <protection locked="0"/>
    </xf>
    <xf numFmtId="0" fontId="26" fillId="28" borderId="19" xfId="65" applyFont="1" applyFill="1" applyBorder="1" applyAlignment="1" applyProtection="1">
      <alignment horizontal="center" vertical="center"/>
      <protection locked="0"/>
    </xf>
    <xf numFmtId="0" fontId="26" fillId="28" borderId="13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15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20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1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1" fontId="21" fillId="0" borderId="24" xfId="0" applyNumberFormat="1" applyFont="1" applyFill="1" applyBorder="1" applyAlignment="1" applyProtection="1">
      <alignment horizontal="center" vertical="center"/>
      <protection/>
    </xf>
    <xf numFmtId="1" fontId="2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25" xfId="65" applyFont="1" applyFill="1" applyBorder="1" applyAlignment="1" applyProtection="1">
      <alignment horizontal="center" vertical="center"/>
      <protection locked="0"/>
    </xf>
    <xf numFmtId="0" fontId="33" fillId="0" borderId="25" xfId="65" applyFont="1" applyFill="1" applyBorder="1" applyAlignment="1" applyProtection="1">
      <alignment horizontal="center" vertical="center"/>
      <protection locked="0"/>
    </xf>
    <xf numFmtId="0" fontId="28" fillId="0" borderId="16" xfId="65" applyFont="1" applyFill="1" applyBorder="1" applyAlignment="1" applyProtection="1">
      <alignment horizontal="center" vertical="center"/>
      <protection locked="0"/>
    </xf>
    <xf numFmtId="0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28" fillId="0" borderId="27" xfId="65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37" fillId="0" borderId="21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5" fillId="29" borderId="0" xfId="0" applyFont="1" applyFill="1" applyBorder="1" applyAlignment="1" applyProtection="1">
      <alignment/>
      <protection locked="0"/>
    </xf>
    <xf numFmtId="0" fontId="45" fillId="30" borderId="32" xfId="0" applyFont="1" applyFill="1" applyBorder="1" applyAlignment="1" applyProtection="1">
      <alignment horizontal="center" vertical="center"/>
      <protection/>
    </xf>
    <xf numFmtId="0" fontId="45" fillId="30" borderId="33" xfId="0" applyFont="1" applyFill="1" applyBorder="1" applyAlignment="1" applyProtection="1">
      <alignment horizontal="left" vertical="center" wrapText="1"/>
      <protection/>
    </xf>
    <xf numFmtId="1" fontId="45" fillId="30" borderId="32" xfId="0" applyNumberFormat="1" applyFont="1" applyFill="1" applyBorder="1" applyAlignment="1" applyProtection="1">
      <alignment horizontal="center" vertical="center"/>
      <protection/>
    </xf>
    <xf numFmtId="1" fontId="45" fillId="30" borderId="20" xfId="0" applyNumberFormat="1" applyFont="1" applyFill="1" applyBorder="1" applyAlignment="1" applyProtection="1">
      <alignment horizontal="center" vertical="center"/>
      <protection/>
    </xf>
    <xf numFmtId="0" fontId="45" fillId="30" borderId="20" xfId="0" applyFont="1" applyFill="1" applyBorder="1" applyAlignment="1" applyProtection="1">
      <alignment horizontal="center" vertical="center"/>
      <protection/>
    </xf>
    <xf numFmtId="1" fontId="45" fillId="30" borderId="34" xfId="0" applyNumberFormat="1" applyFont="1" applyFill="1" applyBorder="1" applyAlignment="1" applyProtection="1">
      <alignment horizontal="center" vertical="center"/>
      <protection/>
    </xf>
    <xf numFmtId="0" fontId="45" fillId="30" borderId="33" xfId="0" applyFont="1" applyFill="1" applyBorder="1" applyAlignment="1" applyProtection="1">
      <alignment horizontal="left" vertical="center"/>
      <protection/>
    </xf>
    <xf numFmtId="0" fontId="35" fillId="30" borderId="35" xfId="0" applyFont="1" applyFill="1" applyBorder="1" applyAlignment="1" applyProtection="1">
      <alignment horizontal="center" vertical="center"/>
      <protection/>
    </xf>
    <xf numFmtId="1" fontId="36" fillId="30" borderId="13" xfId="0" applyNumberFormat="1" applyFont="1" applyFill="1" applyBorder="1" applyAlignment="1" applyProtection="1">
      <alignment horizontal="center" vertical="center"/>
      <protection/>
    </xf>
    <xf numFmtId="1" fontId="36" fillId="30" borderId="14" xfId="0" applyNumberFormat="1" applyFont="1" applyFill="1" applyBorder="1" applyAlignment="1" applyProtection="1">
      <alignment horizontal="center" vertical="center"/>
      <protection/>
    </xf>
    <xf numFmtId="1" fontId="36" fillId="30" borderId="35" xfId="0" applyNumberFormat="1" applyFont="1" applyFill="1" applyBorder="1" applyAlignment="1" applyProtection="1">
      <alignment horizontal="center" vertical="center"/>
      <protection/>
    </xf>
    <xf numFmtId="0" fontId="23" fillId="30" borderId="36" xfId="0" applyFont="1" applyFill="1" applyBorder="1" applyAlignment="1" applyProtection="1">
      <alignment horizontal="center" vertical="center"/>
      <protection/>
    </xf>
    <xf numFmtId="0" fontId="23" fillId="30" borderId="37" xfId="0" applyFont="1" applyFill="1" applyBorder="1" applyAlignment="1" applyProtection="1">
      <alignment horizontal="center" vertical="center"/>
      <protection/>
    </xf>
    <xf numFmtId="1" fontId="45" fillId="30" borderId="32" xfId="0" applyNumberFormat="1" applyFont="1" applyFill="1" applyBorder="1" applyAlignment="1" applyProtection="1">
      <alignment horizontal="center" vertical="center"/>
      <protection locked="0"/>
    </xf>
    <xf numFmtId="1" fontId="45" fillId="30" borderId="20" xfId="0" applyNumberFormat="1" applyFont="1" applyFill="1" applyBorder="1" applyAlignment="1" applyProtection="1">
      <alignment horizontal="center" vertical="center"/>
      <protection locked="0"/>
    </xf>
    <xf numFmtId="0" fontId="36" fillId="30" borderId="35" xfId="0" applyFont="1" applyFill="1" applyBorder="1" applyAlignment="1" applyProtection="1">
      <alignment horizontal="center" vertical="center"/>
      <protection/>
    </xf>
    <xf numFmtId="1" fontId="36" fillId="30" borderId="15" xfId="0" applyNumberFormat="1" applyFont="1" applyFill="1" applyBorder="1" applyAlignment="1" applyProtection="1">
      <alignment horizontal="center" vertical="center"/>
      <protection/>
    </xf>
    <xf numFmtId="1" fontId="45" fillId="30" borderId="18" xfId="0" applyNumberFormat="1" applyFont="1" applyFill="1" applyBorder="1" applyAlignment="1" applyProtection="1">
      <alignment horizontal="center" vertical="center"/>
      <protection locked="0"/>
    </xf>
    <xf numFmtId="0" fontId="23" fillId="30" borderId="38" xfId="0" applyFont="1" applyFill="1" applyBorder="1" applyAlignment="1" applyProtection="1">
      <alignment horizontal="center" vertical="center"/>
      <protection/>
    </xf>
    <xf numFmtId="0" fontId="23" fillId="30" borderId="39" xfId="0" applyFont="1" applyFill="1" applyBorder="1" applyAlignment="1" applyProtection="1">
      <alignment horizontal="center" vertical="center"/>
      <protection/>
    </xf>
    <xf numFmtId="1" fontId="45" fillId="30" borderId="40" xfId="0" applyNumberFormat="1" applyFont="1" applyFill="1" applyBorder="1" applyAlignment="1" applyProtection="1">
      <alignment horizontal="center" vertical="center"/>
      <protection locked="0"/>
    </xf>
    <xf numFmtId="0" fontId="36" fillId="30" borderId="31" xfId="0" applyFont="1" applyFill="1" applyBorder="1" applyAlignment="1" applyProtection="1">
      <alignment horizontal="center" vertical="center"/>
      <protection/>
    </xf>
    <xf numFmtId="1" fontId="36" fillId="30" borderId="31" xfId="0" applyNumberFormat="1" applyFont="1" applyFill="1" applyBorder="1" applyAlignment="1" applyProtection="1">
      <alignment horizontal="center" vertical="center"/>
      <protection/>
    </xf>
    <xf numFmtId="198" fontId="46" fillId="30" borderId="20" xfId="0" applyNumberFormat="1" applyFont="1" applyFill="1" applyBorder="1" applyAlignment="1">
      <alignment horizontal="center" vertical="center"/>
    </xf>
    <xf numFmtId="0" fontId="23" fillId="30" borderId="41" xfId="0" applyFont="1" applyFill="1" applyBorder="1" applyAlignment="1" applyProtection="1">
      <alignment horizontal="center" vertical="center"/>
      <protection/>
    </xf>
    <xf numFmtId="0" fontId="23" fillId="30" borderId="36" xfId="0" applyFont="1" applyFill="1" applyBorder="1" applyAlignment="1" applyProtection="1">
      <alignment horizontal="center" vertical="center"/>
      <protection locked="0"/>
    </xf>
    <xf numFmtId="0" fontId="23" fillId="30" borderId="37" xfId="0" applyFont="1" applyFill="1" applyBorder="1" applyAlignment="1" applyProtection="1">
      <alignment horizontal="center" vertical="center"/>
      <protection locked="0"/>
    </xf>
    <xf numFmtId="0" fontId="45" fillId="30" borderId="40" xfId="0" applyFont="1" applyFill="1" applyBorder="1" applyAlignment="1" applyProtection="1">
      <alignment horizontal="center" vertical="center"/>
      <protection locked="0"/>
    </xf>
    <xf numFmtId="200" fontId="45" fillId="30" borderId="20" xfId="0" applyNumberFormat="1" applyFont="1" applyFill="1" applyBorder="1" applyAlignment="1" applyProtection="1">
      <alignment horizontal="center" vertical="center"/>
      <protection locked="0"/>
    </xf>
    <xf numFmtId="0" fontId="36" fillId="30" borderId="42" xfId="66" applyFont="1" applyFill="1" applyBorder="1" applyAlignment="1" applyProtection="1">
      <alignment horizontal="right" vertical="center" wrapText="1"/>
      <protection/>
    </xf>
    <xf numFmtId="0" fontId="36" fillId="30" borderId="43" xfId="66" applyFont="1" applyFill="1" applyBorder="1" applyAlignment="1" applyProtection="1">
      <alignment horizontal="right" vertical="center" wrapText="1"/>
      <protection/>
    </xf>
    <xf numFmtId="1" fontId="35" fillId="30" borderId="43" xfId="0" applyNumberFormat="1" applyFont="1" applyFill="1" applyBorder="1" applyAlignment="1" applyProtection="1">
      <alignment horizontal="center" vertical="center"/>
      <protection/>
    </xf>
    <xf numFmtId="198" fontId="35" fillId="30" borderId="43" xfId="0" applyNumberFormat="1" applyFont="1" applyFill="1" applyBorder="1" applyAlignment="1" applyProtection="1">
      <alignment horizontal="center" vertical="center"/>
      <protection/>
    </xf>
    <xf numFmtId="1" fontId="35" fillId="30" borderId="44" xfId="0" applyNumberFormat="1" applyFont="1" applyFill="1" applyBorder="1" applyAlignment="1" applyProtection="1">
      <alignment horizontal="center" vertical="center"/>
      <protection/>
    </xf>
    <xf numFmtId="198" fontId="23" fillId="30" borderId="44" xfId="0" applyNumberFormat="1" applyFont="1" applyFill="1" applyBorder="1" applyAlignment="1" applyProtection="1">
      <alignment horizontal="center" vertical="center"/>
      <protection/>
    </xf>
    <xf numFmtId="0" fontId="35" fillId="30" borderId="0" xfId="0" applyFont="1" applyFill="1" applyBorder="1" applyAlignment="1" applyProtection="1">
      <alignment horizontal="center" vertical="center"/>
      <protection/>
    </xf>
    <xf numFmtId="1" fontId="35" fillId="30" borderId="0" xfId="0" applyNumberFormat="1" applyFont="1" applyFill="1" applyBorder="1" applyAlignment="1" applyProtection="1">
      <alignment horizontal="center" vertical="center"/>
      <protection/>
    </xf>
    <xf numFmtId="0" fontId="35" fillId="30" borderId="45" xfId="0" applyFont="1" applyFill="1" applyBorder="1" applyAlignment="1" applyProtection="1">
      <alignment horizontal="center" vertical="center"/>
      <protection/>
    </xf>
    <xf numFmtId="0" fontId="35" fillId="30" borderId="31" xfId="0" applyFont="1" applyFill="1" applyBorder="1" applyAlignment="1" applyProtection="1">
      <alignment horizontal="center" vertical="center"/>
      <protection/>
    </xf>
    <xf numFmtId="0" fontId="35" fillId="30" borderId="46" xfId="0" applyFont="1" applyFill="1" applyBorder="1" applyAlignment="1" applyProtection="1">
      <alignment horizontal="center" vertical="center"/>
      <protection/>
    </xf>
    <xf numFmtId="1" fontId="35" fillId="30" borderId="46" xfId="0" applyNumberFormat="1" applyFont="1" applyFill="1" applyBorder="1" applyAlignment="1" applyProtection="1">
      <alignment horizontal="center" vertical="center"/>
      <protection/>
    </xf>
    <xf numFmtId="0" fontId="35" fillId="30" borderId="47" xfId="0" applyFont="1" applyFill="1" applyBorder="1" applyAlignment="1" applyProtection="1">
      <alignment horizontal="center" vertical="center"/>
      <protection/>
    </xf>
    <xf numFmtId="1" fontId="42" fillId="30" borderId="31" xfId="0" applyNumberFormat="1" applyFont="1" applyFill="1" applyBorder="1" applyAlignment="1" applyProtection="1">
      <alignment horizontal="center" vertical="center"/>
      <protection/>
    </xf>
    <xf numFmtId="0" fontId="21" fillId="30" borderId="20" xfId="0" applyFont="1" applyFill="1" applyBorder="1" applyAlignment="1" applyProtection="1">
      <alignment horizontal="center"/>
      <protection/>
    </xf>
    <xf numFmtId="0" fontId="2" fillId="30" borderId="32" xfId="0" applyFont="1" applyFill="1" applyBorder="1" applyAlignment="1" applyProtection="1">
      <alignment horizontal="center"/>
      <protection/>
    </xf>
    <xf numFmtId="0" fontId="2" fillId="30" borderId="20" xfId="0" applyFont="1" applyFill="1" applyBorder="1" applyAlignment="1" applyProtection="1">
      <alignment horizontal="center"/>
      <protection/>
    </xf>
    <xf numFmtId="0" fontId="21" fillId="30" borderId="48" xfId="0" applyFont="1" applyFill="1" applyBorder="1" applyAlignment="1" applyProtection="1">
      <alignment horizontal="center" vertical="center"/>
      <protection/>
    </xf>
    <xf numFmtId="0" fontId="21" fillId="30" borderId="24" xfId="0" applyFont="1" applyFill="1" applyBorder="1" applyAlignment="1" applyProtection="1">
      <alignment horizontal="center" vertical="center"/>
      <protection/>
    </xf>
    <xf numFmtId="1" fontId="45" fillId="30" borderId="20" xfId="0" applyNumberFormat="1" applyFont="1" applyFill="1" applyBorder="1" applyAlignment="1">
      <alignment horizontal="center" vertical="center"/>
    </xf>
    <xf numFmtId="0" fontId="23" fillId="30" borderId="43" xfId="0" applyFont="1" applyFill="1" applyBorder="1" applyAlignment="1" applyProtection="1">
      <alignment horizontal="center" vertical="center"/>
      <protection/>
    </xf>
    <xf numFmtId="0" fontId="36" fillId="30" borderId="31" xfId="0" applyFont="1" applyFill="1" applyBorder="1" applyAlignment="1" applyProtection="1">
      <alignment horizontal="center" vertical="center"/>
      <protection/>
    </xf>
    <xf numFmtId="0" fontId="42" fillId="30" borderId="49" xfId="0" applyFont="1" applyFill="1" applyBorder="1" applyAlignment="1" applyProtection="1">
      <alignment horizontal="center" vertical="center"/>
      <protection/>
    </xf>
    <xf numFmtId="0" fontId="23" fillId="30" borderId="34" xfId="0" applyFont="1" applyFill="1" applyBorder="1" applyAlignment="1" applyProtection="1">
      <alignment horizontal="center" vertical="center"/>
      <protection/>
    </xf>
    <xf numFmtId="0" fontId="36" fillId="30" borderId="31" xfId="0" applyFont="1" applyFill="1" applyBorder="1" applyAlignment="1" applyProtection="1">
      <alignment horizontal="center" vertical="center"/>
      <protection/>
    </xf>
    <xf numFmtId="0" fontId="42" fillId="30" borderId="25" xfId="0" applyFont="1" applyFill="1" applyBorder="1" applyAlignment="1" applyProtection="1">
      <alignment horizontal="center" vertical="center"/>
      <protection/>
    </xf>
    <xf numFmtId="1" fontId="45" fillId="30" borderId="50" xfId="0" applyNumberFormat="1" applyFont="1" applyFill="1" applyBorder="1" applyAlignment="1" applyProtection="1">
      <alignment horizontal="center" vertical="center"/>
      <protection/>
    </xf>
    <xf numFmtId="0" fontId="36" fillId="30" borderId="22" xfId="0" applyFont="1" applyFill="1" applyBorder="1" applyAlignment="1" applyProtection="1">
      <alignment horizontal="center" vertical="center"/>
      <protection/>
    </xf>
    <xf numFmtId="1" fontId="36" fillId="30" borderId="21" xfId="0" applyNumberFormat="1" applyFont="1" applyFill="1" applyBorder="1" applyAlignment="1" applyProtection="1">
      <alignment horizontal="center" vertical="center"/>
      <protection/>
    </xf>
    <xf numFmtId="0" fontId="36" fillId="30" borderId="31" xfId="0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/>
      <protection locked="0"/>
    </xf>
    <xf numFmtId="0" fontId="2" fillId="30" borderId="46" xfId="67" applyFont="1" applyFill="1" applyBorder="1" applyAlignment="1" applyProtection="1">
      <alignment vertical="top"/>
      <protection/>
    </xf>
    <xf numFmtId="0" fontId="29" fillId="30" borderId="0" xfId="66" applyFont="1" applyFill="1" applyBorder="1" applyAlignment="1" applyProtection="1">
      <alignment/>
      <protection/>
    </xf>
    <xf numFmtId="198" fontId="29" fillId="30" borderId="0" xfId="66" applyNumberFormat="1" applyFont="1" applyFill="1" applyBorder="1" applyAlignment="1" applyProtection="1">
      <alignment/>
      <protection/>
    </xf>
    <xf numFmtId="1" fontId="29" fillId="30" borderId="0" xfId="66" applyNumberFormat="1" applyFont="1" applyFill="1" applyBorder="1" applyAlignment="1" applyProtection="1">
      <alignment/>
      <protection/>
    </xf>
    <xf numFmtId="0" fontId="2" fillId="30" borderId="0" xfId="67" applyFont="1" applyFill="1" applyBorder="1" applyAlignment="1" applyProtection="1">
      <alignment horizontal="left" vertical="top"/>
      <protection/>
    </xf>
    <xf numFmtId="1" fontId="29" fillId="30" borderId="0" xfId="66" applyNumberFormat="1" applyFont="1" applyFill="1" applyBorder="1" applyAlignment="1" applyProtection="1">
      <alignment/>
      <protection locked="0"/>
    </xf>
    <xf numFmtId="0" fontId="23" fillId="30" borderId="32" xfId="66" applyFont="1" applyFill="1" applyBorder="1" applyAlignment="1" applyProtection="1">
      <alignment horizontal="center" vertical="center" wrapText="1"/>
      <protection/>
    </xf>
    <xf numFmtId="1" fontId="23" fillId="30" borderId="20" xfId="66" applyNumberFormat="1" applyFont="1" applyFill="1" applyBorder="1" applyAlignment="1" applyProtection="1">
      <alignment horizontal="center" vertical="center" wrapText="1"/>
      <protection/>
    </xf>
    <xf numFmtId="0" fontId="23" fillId="30" borderId="20" xfId="66" applyFont="1" applyFill="1" applyBorder="1" applyAlignment="1" applyProtection="1">
      <alignment horizontal="center" vertical="center" wrapText="1"/>
      <protection/>
    </xf>
    <xf numFmtId="0" fontId="29" fillId="30" borderId="0" xfId="66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/>
    </xf>
    <xf numFmtId="49" fontId="23" fillId="30" borderId="18" xfId="66" applyNumberFormat="1" applyFont="1" applyFill="1" applyBorder="1" applyAlignment="1" applyProtection="1">
      <alignment horizontal="center" vertical="center" wrapText="1"/>
      <protection/>
    </xf>
    <xf numFmtId="0" fontId="23" fillId="30" borderId="20" xfId="66" applyNumberFormat="1" applyFont="1" applyFill="1" applyBorder="1" applyAlignment="1" applyProtection="1">
      <alignment horizontal="center" vertical="center" wrapText="1"/>
      <protection/>
    </xf>
    <xf numFmtId="0" fontId="35" fillId="30" borderId="20" xfId="0" applyFont="1" applyFill="1" applyBorder="1" applyAlignment="1" applyProtection="1">
      <alignment horizontal="center" vertical="center"/>
      <protection/>
    </xf>
    <xf numFmtId="0" fontId="35" fillId="30" borderId="50" xfId="0" applyFont="1" applyFill="1" applyBorder="1" applyAlignment="1" applyProtection="1">
      <alignment horizontal="center" vertical="center"/>
      <protection/>
    </xf>
    <xf numFmtId="0" fontId="35" fillId="30" borderId="14" xfId="0" applyFont="1" applyFill="1" applyBorder="1" applyAlignment="1" applyProtection="1">
      <alignment horizontal="center" vertical="center"/>
      <protection/>
    </xf>
    <xf numFmtId="49" fontId="31" fillId="30" borderId="0" xfId="57" applyNumberFormat="1" applyFont="1" applyFill="1" applyBorder="1" applyAlignment="1" applyProtection="1">
      <alignment vertical="top" wrapText="1"/>
      <protection locked="0"/>
    </xf>
    <xf numFmtId="0" fontId="31" fillId="30" borderId="0" xfId="66" applyFont="1" applyFill="1" applyBorder="1" applyAlignment="1" applyProtection="1">
      <alignment horizontal="left" vertical="top" wrapText="1"/>
      <protection locked="0"/>
    </xf>
    <xf numFmtId="1" fontId="31" fillId="30" borderId="0" xfId="66" applyNumberFormat="1" applyFont="1" applyFill="1" applyBorder="1" applyAlignment="1" applyProtection="1">
      <alignment wrapText="1"/>
      <protection locked="0"/>
    </xf>
    <xf numFmtId="0" fontId="31" fillId="30" borderId="0" xfId="66" applyFont="1" applyFill="1" applyBorder="1" applyAlignment="1" applyProtection="1">
      <alignment wrapText="1"/>
      <protection locked="0"/>
    </xf>
    <xf numFmtId="0" fontId="31" fillId="30" borderId="0" xfId="66" applyFont="1" applyFill="1" applyBorder="1" applyAlignment="1" applyProtection="1">
      <alignment/>
      <protection locked="0"/>
    </xf>
    <xf numFmtId="198" fontId="31" fillId="30" borderId="0" xfId="66" applyNumberFormat="1" applyFont="1" applyFill="1" applyBorder="1" applyAlignment="1" applyProtection="1">
      <alignment/>
      <protection locked="0"/>
    </xf>
    <xf numFmtId="1" fontId="31" fillId="30" borderId="0" xfId="66" applyNumberFormat="1" applyFont="1" applyFill="1" applyBorder="1" applyAlignment="1" applyProtection="1">
      <alignment/>
      <protection locked="0"/>
    </xf>
    <xf numFmtId="49" fontId="25" fillId="30" borderId="0" xfId="67" applyNumberFormat="1" applyFont="1" applyFill="1" applyBorder="1" applyAlignment="1" applyProtection="1">
      <alignment vertical="top"/>
      <protection locked="0"/>
    </xf>
    <xf numFmtId="0" fontId="25" fillId="30" borderId="0" xfId="66" applyFont="1" applyFill="1" applyProtection="1">
      <alignment/>
      <protection locked="0"/>
    </xf>
    <xf numFmtId="0" fontId="25" fillId="30" borderId="0" xfId="67" applyFont="1" applyFill="1" applyBorder="1" applyProtection="1">
      <alignment/>
      <protection locked="0"/>
    </xf>
    <xf numFmtId="0" fontId="25" fillId="30" borderId="0" xfId="67" applyFont="1" applyFill="1" applyBorder="1" applyAlignment="1" applyProtection="1">
      <alignment/>
      <protection locked="0"/>
    </xf>
    <xf numFmtId="0" fontId="31" fillId="30" borderId="38" xfId="66" applyFont="1" applyFill="1" applyBorder="1" applyAlignment="1" applyProtection="1">
      <alignment vertical="center"/>
      <protection locked="0"/>
    </xf>
    <xf numFmtId="0" fontId="25" fillId="30" borderId="0" xfId="66" applyFont="1" applyFill="1" applyAlignment="1" applyProtection="1">
      <alignment vertical="center"/>
      <protection locked="0"/>
    </xf>
    <xf numFmtId="0" fontId="25" fillId="30" borderId="0" xfId="66" applyFont="1" applyFill="1" applyAlignment="1" applyProtection="1">
      <alignment wrapText="1"/>
      <protection locked="0"/>
    </xf>
    <xf numFmtId="0" fontId="25" fillId="30" borderId="0" xfId="66" applyFont="1" applyFill="1" applyAlignment="1" applyProtection="1">
      <alignment/>
      <protection locked="0"/>
    </xf>
    <xf numFmtId="0" fontId="25" fillId="30" borderId="0" xfId="66" applyFont="1" applyFill="1" applyBorder="1" applyAlignment="1" applyProtection="1">
      <alignment/>
      <protection locked="0"/>
    </xf>
    <xf numFmtId="0" fontId="1" fillId="30" borderId="0" xfId="66" applyFont="1" applyFill="1" applyProtection="1">
      <alignment/>
      <protection locked="0"/>
    </xf>
    <xf numFmtId="0" fontId="25" fillId="30" borderId="0" xfId="66" applyFont="1" applyFill="1" applyAlignment="1" applyProtection="1">
      <alignment horizontal="left" vertical="top"/>
      <protection locked="0"/>
    </xf>
    <xf numFmtId="0" fontId="23" fillId="30" borderId="32" xfId="66" applyFont="1" applyFill="1" applyBorder="1" applyAlignment="1" applyProtection="1">
      <alignment horizontal="center" vertical="center" wrapText="1"/>
      <protection/>
    </xf>
    <xf numFmtId="0" fontId="23" fillId="30" borderId="20" xfId="66" applyFont="1" applyFill="1" applyBorder="1" applyAlignment="1" applyProtection="1">
      <alignment horizontal="center" vertical="center" wrapText="1"/>
      <protection/>
    </xf>
    <xf numFmtId="1" fontId="23" fillId="30" borderId="20" xfId="66" applyNumberFormat="1" applyFont="1" applyFill="1" applyBorder="1" applyAlignment="1" applyProtection="1">
      <alignment horizontal="center" vertical="center" wrapText="1"/>
      <protection/>
    </xf>
    <xf numFmtId="1" fontId="23" fillId="30" borderId="33" xfId="66" applyNumberFormat="1" applyFont="1" applyFill="1" applyBorder="1" applyAlignment="1" applyProtection="1">
      <alignment horizontal="center" vertical="center" wrapText="1"/>
      <protection/>
    </xf>
    <xf numFmtId="0" fontId="26" fillId="30" borderId="17" xfId="65" applyFont="1" applyFill="1" applyBorder="1" applyAlignment="1" applyProtection="1">
      <alignment horizontal="center" vertical="center"/>
      <protection locked="0"/>
    </xf>
    <xf numFmtId="0" fontId="26" fillId="30" borderId="18" xfId="65" applyFont="1" applyFill="1" applyBorder="1" applyAlignment="1" applyProtection="1">
      <alignment horizontal="center" vertical="center"/>
      <protection locked="0"/>
    </xf>
    <xf numFmtId="0" fontId="26" fillId="30" borderId="19" xfId="65" applyFont="1" applyFill="1" applyBorder="1" applyAlignment="1" applyProtection="1">
      <alignment horizontal="center" vertical="center"/>
      <protection locked="0"/>
    </xf>
    <xf numFmtId="0" fontId="21" fillId="31" borderId="32" xfId="0" applyFont="1" applyFill="1" applyBorder="1" applyAlignment="1" applyProtection="1">
      <alignment horizontal="center"/>
      <protection/>
    </xf>
    <xf numFmtId="0" fontId="21" fillId="31" borderId="20" xfId="0" applyFont="1" applyFill="1" applyBorder="1" applyAlignment="1" applyProtection="1">
      <alignment horizontal="center"/>
      <protection/>
    </xf>
    <xf numFmtId="0" fontId="31" fillId="0" borderId="38" xfId="66" applyFont="1" applyFill="1" applyBorder="1" applyAlignment="1" applyProtection="1">
      <alignment vertical="center"/>
      <protection locked="0"/>
    </xf>
    <xf numFmtId="0" fontId="23" fillId="30" borderId="34" xfId="0" applyFont="1" applyFill="1" applyBorder="1" applyAlignment="1" applyProtection="1">
      <alignment horizontal="center" vertical="center"/>
      <protection/>
    </xf>
    <xf numFmtId="0" fontId="25" fillId="30" borderId="0" xfId="66" applyFont="1" applyFill="1" applyAlignment="1" applyProtection="1">
      <alignment/>
      <protection locked="0"/>
    </xf>
    <xf numFmtId="0" fontId="25" fillId="30" borderId="38" xfId="66" applyFont="1" applyFill="1" applyBorder="1" applyAlignment="1" applyProtection="1">
      <alignment vertical="center"/>
      <protection locked="0"/>
    </xf>
    <xf numFmtId="0" fontId="25" fillId="0" borderId="38" xfId="67" applyFont="1" applyFill="1" applyBorder="1" applyAlignment="1" applyProtection="1">
      <alignment/>
      <protection locked="0"/>
    </xf>
    <xf numFmtId="0" fontId="23" fillId="30" borderId="36" xfId="0" applyNumberFormat="1" applyFont="1" applyFill="1" applyBorder="1" applyAlignment="1" applyProtection="1">
      <alignment horizontal="center" vertical="center"/>
      <protection/>
    </xf>
    <xf numFmtId="0" fontId="23" fillId="30" borderId="37" xfId="0" applyNumberFormat="1" applyFont="1" applyFill="1" applyBorder="1" applyAlignment="1" applyProtection="1">
      <alignment horizontal="center" vertical="center"/>
      <protection/>
    </xf>
    <xf numFmtId="0" fontId="23" fillId="30" borderId="34" xfId="0" applyNumberFormat="1" applyFont="1" applyFill="1" applyBorder="1" applyAlignment="1" applyProtection="1">
      <alignment horizontal="center" vertical="center"/>
      <protection/>
    </xf>
    <xf numFmtId="0" fontId="45" fillId="30" borderId="33" xfId="0" applyFont="1" applyFill="1" applyBorder="1" applyAlignment="1" applyProtection="1">
      <alignment horizontal="left" vertical="distributed"/>
      <protection/>
    </xf>
    <xf numFmtId="0" fontId="45" fillId="30" borderId="17" xfId="66" applyNumberFormat="1" applyFont="1" applyFill="1" applyBorder="1" applyAlignment="1" applyProtection="1">
      <alignment horizontal="center" vertical="center" wrapText="1"/>
      <protection/>
    </xf>
    <xf numFmtId="0" fontId="45" fillId="30" borderId="19" xfId="0" applyFont="1" applyFill="1" applyBorder="1" applyAlignment="1" applyProtection="1">
      <alignment horizontal="left" vertical="top" wrapText="1"/>
      <protection locked="0"/>
    </xf>
    <xf numFmtId="0" fontId="23" fillId="30" borderId="51" xfId="0" applyFont="1" applyFill="1" applyBorder="1" applyAlignment="1" applyProtection="1">
      <alignment horizontal="center" vertical="center"/>
      <protection/>
    </xf>
    <xf numFmtId="0" fontId="23" fillId="30" borderId="52" xfId="0" applyFont="1" applyFill="1" applyBorder="1" applyAlignment="1" applyProtection="1">
      <alignment horizontal="center" vertical="center"/>
      <protection/>
    </xf>
    <xf numFmtId="0" fontId="23" fillId="30" borderId="53" xfId="0" applyFont="1" applyFill="1" applyBorder="1" applyAlignment="1" applyProtection="1">
      <alignment horizontal="center" vertical="center"/>
      <protection/>
    </xf>
    <xf numFmtId="0" fontId="23" fillId="30" borderId="54" xfId="0" applyFont="1" applyFill="1" applyBorder="1" applyAlignment="1" applyProtection="1">
      <alignment horizontal="center" vertical="center"/>
      <protection locked="0"/>
    </xf>
    <xf numFmtId="0" fontId="23" fillId="30" borderId="52" xfId="0" applyFont="1" applyFill="1" applyBorder="1" applyAlignment="1" applyProtection="1">
      <alignment horizontal="center" vertical="center"/>
      <protection locked="0"/>
    </xf>
    <xf numFmtId="0" fontId="23" fillId="30" borderId="53" xfId="0" applyFont="1" applyFill="1" applyBorder="1" applyAlignment="1" applyProtection="1">
      <alignment horizontal="center" vertical="center"/>
      <protection locked="0"/>
    </xf>
    <xf numFmtId="0" fontId="23" fillId="30" borderId="19" xfId="0" applyFont="1" applyFill="1" applyBorder="1" applyAlignment="1" applyProtection="1">
      <alignment horizontal="center" vertical="center"/>
      <protection/>
    </xf>
    <xf numFmtId="0" fontId="45" fillId="30" borderId="18" xfId="0" applyFont="1" applyFill="1" applyBorder="1" applyAlignment="1" applyProtection="1">
      <alignment horizontal="center" vertical="center"/>
      <protection locked="0"/>
    </xf>
    <xf numFmtId="1" fontId="45" fillId="30" borderId="33" xfId="0" applyNumberFormat="1" applyFont="1" applyFill="1" applyBorder="1" applyAlignment="1" applyProtection="1">
      <alignment horizontal="center" vertical="center"/>
      <protection/>
    </xf>
    <xf numFmtId="1" fontId="45" fillId="30" borderId="17" xfId="0" applyNumberFormat="1" applyFont="1" applyFill="1" applyBorder="1" applyAlignment="1" applyProtection="1">
      <alignment horizontal="center" vertical="center"/>
      <protection locked="0"/>
    </xf>
    <xf numFmtId="0" fontId="45" fillId="30" borderId="33" xfId="0" applyFont="1" applyFill="1" applyBorder="1" applyAlignment="1" applyProtection="1">
      <alignment horizontal="left" vertical="center" wrapText="1"/>
      <protection locked="0"/>
    </xf>
    <xf numFmtId="0" fontId="23" fillId="30" borderId="41" xfId="0" applyFont="1" applyFill="1" applyBorder="1" applyAlignment="1" applyProtection="1">
      <alignment horizontal="center" vertical="center"/>
      <protection locked="0"/>
    </xf>
    <xf numFmtId="0" fontId="23" fillId="30" borderId="38" xfId="0" applyFont="1" applyFill="1" applyBorder="1" applyAlignment="1" applyProtection="1">
      <alignment horizontal="center" vertical="center"/>
      <protection locked="0"/>
    </xf>
    <xf numFmtId="0" fontId="23" fillId="30" borderId="39" xfId="0" applyFont="1" applyFill="1" applyBorder="1" applyAlignment="1" applyProtection="1">
      <alignment horizontal="center" vertical="center"/>
      <protection locked="0"/>
    </xf>
    <xf numFmtId="0" fontId="23" fillId="30" borderId="55" xfId="0" applyFont="1" applyFill="1" applyBorder="1" applyAlignment="1" applyProtection="1">
      <alignment horizontal="center" vertical="center"/>
      <protection/>
    </xf>
    <xf numFmtId="0" fontId="45" fillId="30" borderId="20" xfId="0" applyFont="1" applyFill="1" applyBorder="1" applyAlignment="1" applyProtection="1">
      <alignment horizontal="center" vertical="center"/>
      <protection locked="0"/>
    </xf>
    <xf numFmtId="1" fontId="45" fillId="30" borderId="56" xfId="0" applyNumberFormat="1" applyFont="1" applyFill="1" applyBorder="1" applyAlignment="1" applyProtection="1">
      <alignment horizontal="center" vertical="center"/>
      <protection locked="0"/>
    </xf>
    <xf numFmtId="0" fontId="0" fillId="30" borderId="0" xfId="0" applyFont="1" applyFill="1" applyAlignment="1" applyProtection="1">
      <alignment/>
      <protection locked="0"/>
    </xf>
    <xf numFmtId="0" fontId="45" fillId="30" borderId="28" xfId="0" applyFont="1" applyFill="1" applyBorder="1" applyAlignment="1" applyProtection="1">
      <alignment horizontal="center" vertical="center"/>
      <protection/>
    </xf>
    <xf numFmtId="0" fontId="45" fillId="30" borderId="57" xfId="0" applyFont="1" applyFill="1" applyBorder="1" applyAlignment="1" applyProtection="1">
      <alignment horizontal="left" vertical="center" wrapText="1"/>
      <protection/>
    </xf>
    <xf numFmtId="0" fontId="23" fillId="30" borderId="58" xfId="0" applyFont="1" applyFill="1" applyBorder="1" applyAlignment="1" applyProtection="1">
      <alignment horizontal="center" vertical="center"/>
      <protection/>
    </xf>
    <xf numFmtId="0" fontId="23" fillId="30" borderId="59" xfId="0" applyFont="1" applyFill="1" applyBorder="1" applyAlignment="1" applyProtection="1">
      <alignment horizontal="center" vertical="center"/>
      <protection/>
    </xf>
    <xf numFmtId="0" fontId="23" fillId="30" borderId="60" xfId="0" applyFont="1" applyFill="1" applyBorder="1" applyAlignment="1" applyProtection="1">
      <alignment horizontal="center" vertical="center"/>
      <protection/>
    </xf>
    <xf numFmtId="0" fontId="23" fillId="30" borderId="0" xfId="0" applyFont="1" applyFill="1" applyBorder="1" applyAlignment="1" applyProtection="1">
      <alignment horizontal="center" vertical="center"/>
      <protection/>
    </xf>
    <xf numFmtId="0" fontId="23" fillId="30" borderId="61" xfId="0" applyFont="1" applyFill="1" applyBorder="1" applyAlignment="1" applyProtection="1">
      <alignment horizontal="center" vertical="center"/>
      <protection/>
    </xf>
    <xf numFmtId="0" fontId="23" fillId="30" borderId="62" xfId="0" applyFont="1" applyFill="1" applyBorder="1" applyAlignment="1" applyProtection="1">
      <alignment horizontal="center" vertical="center"/>
      <protection/>
    </xf>
    <xf numFmtId="0" fontId="45" fillId="30" borderId="50" xfId="0" applyFont="1" applyFill="1" applyBorder="1" applyAlignment="1" applyProtection="1">
      <alignment horizontal="center" vertical="center"/>
      <protection/>
    </xf>
    <xf numFmtId="1" fontId="45" fillId="30" borderId="62" xfId="0" applyNumberFormat="1" applyFont="1" applyFill="1" applyBorder="1" applyAlignment="1" applyProtection="1">
      <alignment horizontal="center" vertical="center"/>
      <protection/>
    </xf>
    <xf numFmtId="1" fontId="45" fillId="30" borderId="50" xfId="0" applyNumberFormat="1" applyFont="1" applyFill="1" applyBorder="1" applyAlignment="1">
      <alignment horizontal="center" vertical="center"/>
    </xf>
    <xf numFmtId="0" fontId="5" fillId="30" borderId="0" xfId="0" applyFont="1" applyFill="1" applyAlignment="1" applyProtection="1">
      <alignment/>
      <protection locked="0"/>
    </xf>
    <xf numFmtId="0" fontId="5" fillId="30" borderId="0" xfId="0" applyFont="1" applyFill="1" applyBorder="1" applyAlignment="1" applyProtection="1">
      <alignment/>
      <protection locked="0"/>
    </xf>
    <xf numFmtId="0" fontId="45" fillId="32" borderId="32" xfId="0" applyFont="1" applyFill="1" applyBorder="1" applyAlignment="1" applyProtection="1">
      <alignment horizontal="center" vertical="center"/>
      <protection/>
    </xf>
    <xf numFmtId="0" fontId="45" fillId="32" borderId="33" xfId="0" applyFont="1" applyFill="1" applyBorder="1" applyAlignment="1" applyProtection="1">
      <alignment horizontal="left" vertical="center" wrapText="1"/>
      <protection/>
    </xf>
    <xf numFmtId="0" fontId="23" fillId="32" borderId="36" xfId="0" applyFont="1" applyFill="1" applyBorder="1" applyAlignment="1" applyProtection="1">
      <alignment horizontal="center" vertical="center"/>
      <protection/>
    </xf>
    <xf numFmtId="0" fontId="23" fillId="32" borderId="37" xfId="0" applyFont="1" applyFill="1" applyBorder="1" applyAlignment="1" applyProtection="1">
      <alignment horizontal="center" vertical="center"/>
      <protection/>
    </xf>
    <xf numFmtId="0" fontId="23" fillId="32" borderId="34" xfId="0" applyFont="1" applyFill="1" applyBorder="1" applyAlignment="1" applyProtection="1">
      <alignment horizontal="center" vertical="center"/>
      <protection/>
    </xf>
    <xf numFmtId="1" fontId="45" fillId="32" borderId="32" xfId="0" applyNumberFormat="1" applyFont="1" applyFill="1" applyBorder="1" applyAlignment="1" applyProtection="1">
      <alignment horizontal="center" vertical="center"/>
      <protection/>
    </xf>
    <xf numFmtId="1" fontId="45" fillId="32" borderId="20" xfId="0" applyNumberFormat="1" applyFont="1" applyFill="1" applyBorder="1" applyAlignment="1" applyProtection="1">
      <alignment horizontal="center" vertical="center"/>
      <protection/>
    </xf>
    <xf numFmtId="0" fontId="45" fillId="32" borderId="20" xfId="0" applyFont="1" applyFill="1" applyBorder="1" applyAlignment="1" applyProtection="1">
      <alignment horizontal="center" vertical="center"/>
      <protection/>
    </xf>
    <xf numFmtId="1" fontId="45" fillId="32" borderId="34" xfId="0" applyNumberFormat="1" applyFont="1" applyFill="1" applyBorder="1" applyAlignment="1" applyProtection="1">
      <alignment horizontal="center" vertical="center"/>
      <protection/>
    </xf>
    <xf numFmtId="0" fontId="45" fillId="32" borderId="33" xfId="0" applyFont="1" applyFill="1" applyBorder="1" applyAlignment="1" applyProtection="1">
      <alignment horizontal="left" vertical="center" wrapText="1"/>
      <protection locked="0"/>
    </xf>
    <xf numFmtId="0" fontId="23" fillId="32" borderId="38" xfId="0" applyFont="1" applyFill="1" applyBorder="1" applyAlignment="1" applyProtection="1">
      <alignment horizontal="center" vertical="center"/>
      <protection/>
    </xf>
    <xf numFmtId="0" fontId="23" fillId="32" borderId="39" xfId="0" applyFont="1" applyFill="1" applyBorder="1" applyAlignment="1" applyProtection="1">
      <alignment horizontal="center" vertical="center"/>
      <protection/>
    </xf>
    <xf numFmtId="0" fontId="23" fillId="32" borderId="41" xfId="0" applyFont="1" applyFill="1" applyBorder="1" applyAlignment="1" applyProtection="1">
      <alignment horizontal="center" vertical="center"/>
      <protection locked="0"/>
    </xf>
    <xf numFmtId="0" fontId="23" fillId="32" borderId="38" xfId="0" applyFont="1" applyFill="1" applyBorder="1" applyAlignment="1" applyProtection="1">
      <alignment horizontal="center" vertical="center"/>
      <protection locked="0"/>
    </xf>
    <xf numFmtId="0" fontId="23" fillId="32" borderId="39" xfId="0" applyFont="1" applyFill="1" applyBorder="1" applyAlignment="1" applyProtection="1">
      <alignment horizontal="center" vertical="center"/>
      <protection locked="0"/>
    </xf>
    <xf numFmtId="0" fontId="23" fillId="32" borderId="55" xfId="0" applyFont="1" applyFill="1" applyBorder="1" applyAlignment="1" applyProtection="1">
      <alignment horizontal="center" vertical="center"/>
      <protection/>
    </xf>
    <xf numFmtId="0" fontId="45" fillId="32" borderId="20" xfId="0" applyFont="1" applyFill="1" applyBorder="1" applyAlignment="1" applyProtection="1">
      <alignment horizontal="center" vertical="center"/>
      <protection locked="0"/>
    </xf>
    <xf numFmtId="1" fontId="45" fillId="32" borderId="33" xfId="0" applyNumberFormat="1" applyFont="1" applyFill="1" applyBorder="1" applyAlignment="1" applyProtection="1">
      <alignment horizontal="center" vertical="center"/>
      <protection/>
    </xf>
    <xf numFmtId="1" fontId="45" fillId="32" borderId="56" xfId="0" applyNumberFormat="1" applyFont="1" applyFill="1" applyBorder="1" applyAlignment="1" applyProtection="1">
      <alignment horizontal="center" vertical="center"/>
      <protection locked="0"/>
    </xf>
    <xf numFmtId="1" fontId="45" fillId="32" borderId="40" xfId="0" applyNumberFormat="1" applyFont="1" applyFill="1" applyBorder="1" applyAlignment="1" applyProtection="1">
      <alignment horizontal="center" vertical="center"/>
      <protection locked="0"/>
    </xf>
    <xf numFmtId="0" fontId="26" fillId="30" borderId="54" xfId="65" applyFont="1" applyFill="1" applyBorder="1" applyAlignment="1" applyProtection="1">
      <alignment horizontal="center" vertical="center"/>
      <protection locked="0"/>
    </xf>
    <xf numFmtId="0" fontId="21" fillId="0" borderId="0" xfId="65" applyFont="1" applyFill="1" applyAlignment="1" applyProtection="1">
      <alignment horizontal="left" vertical="top" wrapText="1"/>
      <protection/>
    </xf>
    <xf numFmtId="0" fontId="31" fillId="0" borderId="0" xfId="65" applyFont="1" applyAlignment="1" applyProtection="1">
      <alignment horizontal="left"/>
      <protection/>
    </xf>
    <xf numFmtId="0" fontId="26" fillId="0" borderId="38" xfId="65" applyFont="1" applyFill="1" applyBorder="1" applyAlignment="1" applyProtection="1">
      <alignment horizontal="left"/>
      <protection locked="0"/>
    </xf>
    <xf numFmtId="0" fontId="26" fillId="0" borderId="36" xfId="65" applyFont="1" applyFill="1" applyBorder="1" applyAlignment="1" applyProtection="1">
      <alignment horizontal="left"/>
      <protection locked="0"/>
    </xf>
    <xf numFmtId="0" fontId="26" fillId="28" borderId="36" xfId="65" applyFont="1" applyFill="1" applyBorder="1" applyAlignment="1" applyProtection="1">
      <alignment horizontal="left"/>
      <protection locked="0"/>
    </xf>
    <xf numFmtId="49" fontId="27" fillId="0" borderId="63" xfId="65" applyNumberFormat="1" applyFont="1" applyFill="1" applyBorder="1" applyAlignment="1" applyProtection="1">
      <alignment horizontal="center" vertical="center" wrapText="1"/>
      <protection/>
    </xf>
    <xf numFmtId="49" fontId="27" fillId="0" borderId="64" xfId="65" applyNumberFormat="1" applyFont="1" applyFill="1" applyBorder="1" applyAlignment="1" applyProtection="1">
      <alignment horizontal="center" vertical="center" wrapText="1"/>
      <protection/>
    </xf>
    <xf numFmtId="49" fontId="27" fillId="0" borderId="65" xfId="65" applyNumberFormat="1" applyFont="1" applyFill="1" applyBorder="1" applyAlignment="1" applyProtection="1">
      <alignment horizontal="center" vertical="center" wrapText="1"/>
      <protection/>
    </xf>
    <xf numFmtId="49" fontId="27" fillId="0" borderId="66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1" fillId="0" borderId="17" xfId="65" applyFont="1" applyFill="1" applyBorder="1" applyAlignment="1" applyProtection="1">
      <alignment horizontal="center" vertical="center"/>
      <protection/>
    </xf>
    <xf numFmtId="0" fontId="21" fillId="0" borderId="18" xfId="65" applyFont="1" applyFill="1" applyBorder="1" applyAlignment="1" applyProtection="1">
      <alignment horizontal="center" vertical="center"/>
      <protection/>
    </xf>
    <xf numFmtId="0" fontId="21" fillId="0" borderId="19" xfId="65" applyFont="1" applyFill="1" applyBorder="1" applyAlignment="1" applyProtection="1">
      <alignment horizontal="center" vertical="center"/>
      <protection/>
    </xf>
    <xf numFmtId="0" fontId="28" fillId="0" borderId="16" xfId="65" applyFont="1" applyFill="1" applyBorder="1" applyAlignment="1" applyProtection="1">
      <alignment horizontal="center" vertical="center" textRotation="90"/>
      <protection/>
    </xf>
    <xf numFmtId="0" fontId="28" fillId="0" borderId="26" xfId="65" applyFont="1" applyFill="1" applyBorder="1" applyAlignment="1" applyProtection="1">
      <alignment horizontal="center" vertical="center" textRotation="90"/>
      <protection/>
    </xf>
    <xf numFmtId="49" fontId="27" fillId="0" borderId="67" xfId="65" applyNumberFormat="1" applyFont="1" applyFill="1" applyBorder="1" applyAlignment="1" applyProtection="1">
      <alignment horizontal="center" vertical="center" wrapText="1"/>
      <protection/>
    </xf>
    <xf numFmtId="49" fontId="27" fillId="0" borderId="68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21" fillId="0" borderId="54" xfId="65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wrapText="1"/>
      <protection/>
    </xf>
    <xf numFmtId="0" fontId="26" fillId="28" borderId="38" xfId="65" applyFont="1" applyFill="1" applyBorder="1" applyAlignment="1" applyProtection="1">
      <alignment horizontal="left" wrapText="1"/>
      <protection locked="0"/>
    </xf>
    <xf numFmtId="0" fontId="26" fillId="28" borderId="38" xfId="65" applyFont="1" applyFill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7" fillId="28" borderId="38" xfId="65" applyFont="1" applyFill="1" applyBorder="1" applyAlignment="1" applyProtection="1">
      <alignment horizontal="left" wrapText="1"/>
      <protection locked="0"/>
    </xf>
    <xf numFmtId="0" fontId="47" fillId="28" borderId="38" xfId="65" applyFont="1" applyFill="1" applyBorder="1" applyAlignment="1" applyProtection="1">
      <alignment horizontal="left"/>
      <protection locked="0"/>
    </xf>
    <xf numFmtId="0" fontId="36" fillId="30" borderId="49" xfId="0" applyNumberFormat="1" applyFont="1" applyFill="1" applyBorder="1" applyAlignment="1" applyProtection="1">
      <alignment horizontal="center" vertical="center"/>
      <protection/>
    </xf>
    <xf numFmtId="0" fontId="36" fillId="30" borderId="44" xfId="0" applyNumberFormat="1" applyFont="1" applyFill="1" applyBorder="1" applyAlignment="1" applyProtection="1">
      <alignment horizontal="center" vertical="center"/>
      <protection/>
    </xf>
    <xf numFmtId="0" fontId="36" fillId="30" borderId="69" xfId="0" applyNumberFormat="1" applyFont="1" applyFill="1" applyBorder="1" applyAlignment="1" applyProtection="1">
      <alignment horizontal="center" vertical="center"/>
      <protection/>
    </xf>
    <xf numFmtId="0" fontId="36" fillId="30" borderId="31" xfId="0" applyNumberFormat="1" applyFont="1" applyFill="1" applyBorder="1" applyAlignment="1" applyProtection="1">
      <alignment horizontal="center" vertical="center"/>
      <protection/>
    </xf>
    <xf numFmtId="0" fontId="35" fillId="30" borderId="0" xfId="0" applyFont="1" applyFill="1" applyBorder="1" applyAlignment="1" applyProtection="1">
      <alignment horizontal="center" vertical="center"/>
      <protection/>
    </xf>
    <xf numFmtId="0" fontId="45" fillId="30" borderId="34" xfId="0" applyFont="1" applyFill="1" applyBorder="1" applyAlignment="1" applyProtection="1">
      <alignment horizontal="center" vertical="center"/>
      <protection locked="0"/>
    </xf>
    <xf numFmtId="0" fontId="32" fillId="30" borderId="36" xfId="0" applyFont="1" applyFill="1" applyBorder="1" applyAlignment="1">
      <alignment horizontal="center" vertical="center"/>
    </xf>
    <xf numFmtId="0" fontId="32" fillId="30" borderId="37" xfId="0" applyFont="1" applyFill="1" applyBorder="1" applyAlignment="1">
      <alignment horizontal="center" vertical="center"/>
    </xf>
    <xf numFmtId="0" fontId="45" fillId="30" borderId="35" xfId="0" applyFont="1" applyFill="1" applyBorder="1" applyAlignment="1">
      <alignment horizontal="center" vertical="center"/>
    </xf>
    <xf numFmtId="0" fontId="45" fillId="30" borderId="70" xfId="0" applyFont="1" applyFill="1" applyBorder="1" applyAlignment="1">
      <alignment horizontal="center" vertical="center"/>
    </xf>
    <xf numFmtId="0" fontId="45" fillId="30" borderId="71" xfId="0" applyFont="1" applyFill="1" applyBorder="1" applyAlignment="1">
      <alignment horizontal="center" vertical="center"/>
    </xf>
    <xf numFmtId="0" fontId="23" fillId="30" borderId="34" xfId="0" applyFont="1" applyFill="1" applyBorder="1" applyAlignment="1" applyProtection="1">
      <alignment horizontal="center" vertical="center"/>
      <protection/>
    </xf>
    <xf numFmtId="0" fontId="0" fillId="30" borderId="36" xfId="0" applyFill="1" applyBorder="1" applyAlignment="1">
      <alignment horizontal="center" vertical="center"/>
    </xf>
    <xf numFmtId="0" fontId="0" fillId="30" borderId="37" xfId="0" applyFill="1" applyBorder="1" applyAlignment="1">
      <alignment horizontal="center" vertical="center"/>
    </xf>
    <xf numFmtId="0" fontId="36" fillId="30" borderId="48" xfId="0" applyNumberFormat="1" applyFont="1" applyFill="1" applyBorder="1" applyAlignment="1" applyProtection="1">
      <alignment horizontal="center" vertical="center"/>
      <protection/>
    </xf>
    <xf numFmtId="0" fontId="36" fillId="30" borderId="22" xfId="0" applyNumberFormat="1" applyFont="1" applyFill="1" applyBorder="1" applyAlignment="1" applyProtection="1">
      <alignment horizontal="center" vertical="center"/>
      <protection/>
    </xf>
    <xf numFmtId="1" fontId="35" fillId="30" borderId="49" xfId="0" applyNumberFormat="1" applyFont="1" applyFill="1" applyBorder="1" applyAlignment="1" applyProtection="1">
      <alignment horizontal="right" vertical="center"/>
      <protection/>
    </xf>
    <xf numFmtId="1" fontId="35" fillId="30" borderId="44" xfId="0" applyNumberFormat="1" applyFont="1" applyFill="1" applyBorder="1" applyAlignment="1" applyProtection="1">
      <alignment horizontal="right" vertical="center"/>
      <protection/>
    </xf>
    <xf numFmtId="1" fontId="35" fillId="30" borderId="69" xfId="0" applyNumberFormat="1" applyFont="1" applyFill="1" applyBorder="1" applyAlignment="1" applyProtection="1">
      <alignment horizontal="right" vertical="center"/>
      <protection/>
    </xf>
    <xf numFmtId="0" fontId="35" fillId="30" borderId="72" xfId="0" applyFont="1" applyFill="1" applyBorder="1" applyAlignment="1" applyProtection="1">
      <alignment horizontal="right" vertical="center"/>
      <protection/>
    </xf>
    <xf numFmtId="0" fontId="35" fillId="30" borderId="46" xfId="0" applyFont="1" applyFill="1" applyBorder="1" applyAlignment="1" applyProtection="1">
      <alignment horizontal="right" vertical="center"/>
      <protection/>
    </xf>
    <xf numFmtId="1" fontId="42" fillId="30" borderId="49" xfId="0" applyNumberFormat="1" applyFont="1" applyFill="1" applyBorder="1" applyAlignment="1" applyProtection="1">
      <alignment horizontal="left" vertical="center"/>
      <protection/>
    </xf>
    <xf numFmtId="1" fontId="42" fillId="30" borderId="44" xfId="0" applyNumberFormat="1" applyFont="1" applyFill="1" applyBorder="1" applyAlignment="1" applyProtection="1">
      <alignment horizontal="left" vertical="center"/>
      <protection/>
    </xf>
    <xf numFmtId="1" fontId="42" fillId="30" borderId="69" xfId="0" applyNumberFormat="1" applyFont="1" applyFill="1" applyBorder="1" applyAlignment="1" applyProtection="1">
      <alignment horizontal="left" vertical="center"/>
      <protection/>
    </xf>
    <xf numFmtId="0" fontId="42" fillId="30" borderId="49" xfId="0" applyFont="1" applyFill="1" applyBorder="1" applyAlignment="1" applyProtection="1">
      <alignment horizontal="center" vertical="center"/>
      <protection/>
    </xf>
    <xf numFmtId="0" fontId="42" fillId="30" borderId="44" xfId="0" applyFont="1" applyFill="1" applyBorder="1" applyAlignment="1" applyProtection="1">
      <alignment horizontal="center" vertical="center"/>
      <protection/>
    </xf>
    <xf numFmtId="0" fontId="36" fillId="30" borderId="73" xfId="0" applyFont="1" applyFill="1" applyBorder="1" applyAlignment="1" applyProtection="1">
      <alignment horizontal="right" vertical="center"/>
      <protection/>
    </xf>
    <xf numFmtId="0" fontId="36" fillId="30" borderId="74" xfId="0" applyFont="1" applyFill="1" applyBorder="1" applyAlignment="1" applyProtection="1">
      <alignment horizontal="right" vertical="center"/>
      <protection/>
    </xf>
    <xf numFmtId="0" fontId="36" fillId="30" borderId="70" xfId="0" applyNumberFormat="1" applyFont="1" applyFill="1" applyBorder="1" applyAlignment="1" applyProtection="1">
      <alignment horizontal="center" vertical="center"/>
      <protection/>
    </xf>
    <xf numFmtId="0" fontId="36" fillId="30" borderId="71" xfId="0" applyNumberFormat="1" applyFont="1" applyFill="1" applyBorder="1" applyAlignment="1" applyProtection="1">
      <alignment horizontal="center" vertical="center"/>
      <protection/>
    </xf>
    <xf numFmtId="0" fontId="35" fillId="30" borderId="25" xfId="0" applyFont="1" applyFill="1" applyBorder="1" applyAlignment="1" applyProtection="1">
      <alignment horizontal="right" vertical="center"/>
      <protection/>
    </xf>
    <xf numFmtId="0" fontId="35" fillId="30" borderId="0" xfId="0" applyFont="1" applyFill="1" applyBorder="1" applyAlignment="1" applyProtection="1">
      <alignment horizontal="right" vertical="center"/>
      <protection/>
    </xf>
    <xf numFmtId="0" fontId="36" fillId="30" borderId="35" xfId="0" applyNumberFormat="1" applyFont="1" applyFill="1" applyBorder="1" applyAlignment="1" applyProtection="1">
      <alignment horizontal="center" vertical="center"/>
      <protection/>
    </xf>
    <xf numFmtId="0" fontId="36" fillId="30" borderId="49" xfId="0" applyFont="1" applyFill="1" applyBorder="1" applyAlignment="1" applyProtection="1">
      <alignment horizontal="right" vertical="center"/>
      <protection/>
    </xf>
    <xf numFmtId="0" fontId="36" fillId="30" borderId="69" xfId="0" applyFont="1" applyFill="1" applyBorder="1" applyAlignment="1" applyProtection="1">
      <alignment horizontal="right" vertical="center"/>
      <protection/>
    </xf>
    <xf numFmtId="0" fontId="35" fillId="30" borderId="46" xfId="0" applyFont="1" applyFill="1" applyBorder="1" applyAlignment="1" applyProtection="1">
      <alignment horizontal="center" vertical="center"/>
      <protection/>
    </xf>
    <xf numFmtId="0" fontId="36" fillId="30" borderId="49" xfId="0" applyFont="1" applyFill="1" applyBorder="1" applyAlignment="1" applyProtection="1">
      <alignment horizontal="center" vertical="center"/>
      <protection/>
    </xf>
    <xf numFmtId="0" fontId="36" fillId="30" borderId="69" xfId="0" applyFont="1" applyFill="1" applyBorder="1" applyAlignment="1" applyProtection="1">
      <alignment horizontal="center" vertical="center"/>
      <protection/>
    </xf>
    <xf numFmtId="1" fontId="35" fillId="30" borderId="75" xfId="0" applyNumberFormat="1" applyFont="1" applyFill="1" applyBorder="1" applyAlignment="1" applyProtection="1">
      <alignment horizontal="center" vertical="center" textRotation="90"/>
      <protection/>
    </xf>
    <xf numFmtId="1" fontId="35" fillId="30" borderId="76" xfId="0" applyNumberFormat="1" applyFont="1" applyFill="1" applyBorder="1" applyAlignment="1" applyProtection="1">
      <alignment horizontal="center" vertical="center" textRotation="90"/>
      <protection/>
    </xf>
    <xf numFmtId="1" fontId="35" fillId="30" borderId="77" xfId="0" applyNumberFormat="1" applyFont="1" applyFill="1" applyBorder="1" applyAlignment="1" applyProtection="1">
      <alignment horizontal="center" vertical="center" textRotation="90"/>
      <protection/>
    </xf>
    <xf numFmtId="0" fontId="35" fillId="30" borderId="70" xfId="0" applyNumberFormat="1" applyFont="1" applyFill="1" applyBorder="1" applyAlignment="1" applyProtection="1">
      <alignment horizontal="center" vertical="center"/>
      <protection/>
    </xf>
    <xf numFmtId="0" fontId="35" fillId="30" borderId="71" xfId="0" applyNumberFormat="1" applyFont="1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42" fillId="30" borderId="49" xfId="66" applyFont="1" applyFill="1" applyBorder="1" applyAlignment="1" applyProtection="1">
      <alignment horizontal="center" vertical="center" wrapText="1"/>
      <protection/>
    </xf>
    <xf numFmtId="0" fontId="42" fillId="30" borderId="44" xfId="66" applyFont="1" applyFill="1" applyBorder="1" applyAlignment="1" applyProtection="1">
      <alignment horizontal="center" vertical="center" wrapText="1"/>
      <protection/>
    </xf>
    <xf numFmtId="0" fontId="42" fillId="30" borderId="51" xfId="0" applyFont="1" applyFill="1" applyBorder="1" applyAlignment="1" applyProtection="1">
      <alignment horizontal="center" vertical="center"/>
      <protection/>
    </xf>
    <xf numFmtId="0" fontId="42" fillId="30" borderId="52" xfId="0" applyFont="1" applyFill="1" applyBorder="1" applyAlignment="1" applyProtection="1">
      <alignment horizontal="center" vertical="center"/>
      <protection/>
    </xf>
    <xf numFmtId="0" fontId="35" fillId="30" borderId="35" xfId="0" applyNumberFormat="1" applyFont="1" applyFill="1" applyBorder="1" applyAlignment="1" applyProtection="1">
      <alignment horizontal="center" vertical="center"/>
      <protection/>
    </xf>
    <xf numFmtId="0" fontId="31" fillId="0" borderId="49" xfId="0" applyFont="1" applyFill="1" applyBorder="1" applyAlignment="1" applyProtection="1">
      <alignment horizontal="center" vertical="center"/>
      <protection/>
    </xf>
    <xf numFmtId="0" fontId="31" fillId="0" borderId="4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justify" textRotation="90"/>
      <protection/>
    </xf>
    <xf numFmtId="0" fontId="2" fillId="0" borderId="15" xfId="0" applyFont="1" applyFill="1" applyBorder="1" applyAlignment="1" applyProtection="1">
      <alignment horizontal="center" vertical="justify" textRotation="90"/>
      <protection/>
    </xf>
    <xf numFmtId="1" fontId="21" fillId="0" borderId="20" xfId="0" applyNumberFormat="1" applyFont="1" applyFill="1" applyBorder="1" applyAlignment="1" applyProtection="1">
      <alignment horizontal="center" textRotation="90" wrapText="1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21" fillId="0" borderId="32" xfId="0" applyFont="1" applyFill="1" applyBorder="1" applyAlignment="1" applyProtection="1">
      <alignment horizontal="center" vertical="center" textRotation="90"/>
      <protection/>
    </xf>
    <xf numFmtId="0" fontId="21" fillId="0" borderId="13" xfId="0" applyFont="1" applyFill="1" applyBorder="1" applyAlignment="1" applyProtection="1">
      <alignment horizontal="center" vertical="center" textRotation="90"/>
      <protection/>
    </xf>
    <xf numFmtId="0" fontId="2" fillId="0" borderId="32" xfId="0" applyFont="1" applyFill="1" applyBorder="1" applyAlignment="1" applyProtection="1">
      <alignment horizontal="center" textRotation="90"/>
      <protection/>
    </xf>
    <xf numFmtId="0" fontId="2" fillId="0" borderId="20" xfId="0" applyFont="1" applyFill="1" applyBorder="1" applyAlignment="1" applyProtection="1">
      <alignment horizontal="center" textRotation="90"/>
      <protection/>
    </xf>
    <xf numFmtId="0" fontId="2" fillId="0" borderId="13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1" fontId="21" fillId="0" borderId="20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57" xfId="0" applyNumberFormat="1" applyFont="1" applyFill="1" applyBorder="1" applyAlignment="1" applyProtection="1">
      <alignment horizont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textRotation="90" wrapText="1"/>
      <protection/>
    </xf>
    <xf numFmtId="1" fontId="2" fillId="0" borderId="66" xfId="0" applyNumberFormat="1" applyFont="1" applyFill="1" applyBorder="1" applyAlignment="1" applyProtection="1">
      <alignment horizontal="center" textRotation="90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1" fillId="30" borderId="13" xfId="0" applyFont="1" applyFill="1" applyBorder="1" applyAlignment="1" applyProtection="1">
      <alignment horizontal="center" vertical="center"/>
      <protection/>
    </xf>
    <xf numFmtId="0" fontId="21" fillId="30" borderId="14" xfId="0" applyFont="1" applyFill="1" applyBorder="1" applyAlignment="1" applyProtection="1">
      <alignment horizontal="center" vertical="center"/>
      <protection/>
    </xf>
    <xf numFmtId="0" fontId="23" fillId="30" borderId="49" xfId="0" applyFont="1" applyFill="1" applyBorder="1" applyAlignment="1" applyProtection="1">
      <alignment horizontal="center" vertical="center"/>
      <protection/>
    </xf>
    <xf numFmtId="0" fontId="23" fillId="30" borderId="44" xfId="0" applyFont="1" applyFill="1" applyBorder="1" applyAlignment="1" applyProtection="1">
      <alignment horizontal="center" vertical="center"/>
      <protection/>
    </xf>
    <xf numFmtId="0" fontId="21" fillId="31" borderId="32" xfId="0" applyFont="1" applyFill="1" applyBorder="1" applyAlignment="1" applyProtection="1">
      <alignment horizontal="center"/>
      <protection/>
    </xf>
    <xf numFmtId="0" fontId="21" fillId="31" borderId="20" xfId="0" applyFont="1" applyFill="1" applyBorder="1" applyAlignment="1" applyProtection="1">
      <alignment horizontal="center"/>
      <protection/>
    </xf>
    <xf numFmtId="1" fontId="21" fillId="0" borderId="34" xfId="0" applyNumberFormat="1" applyFont="1" applyFill="1" applyBorder="1" applyAlignment="1" applyProtection="1">
      <alignment horizontal="center" wrapText="1"/>
      <protection/>
    </xf>
    <xf numFmtId="1" fontId="21" fillId="0" borderId="36" xfId="0" applyNumberFormat="1" applyFont="1" applyFill="1" applyBorder="1" applyAlignment="1" applyProtection="1">
      <alignment horizontal="center" wrapText="1"/>
      <protection/>
    </xf>
    <xf numFmtId="1" fontId="21" fillId="0" borderId="37" xfId="0" applyNumberFormat="1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1" fontId="2" fillId="0" borderId="13" xfId="0" applyNumberFormat="1" applyFont="1" applyFill="1" applyBorder="1" applyAlignment="1" applyProtection="1">
      <alignment horizontal="center" textRotation="90" wrapText="1"/>
      <protection/>
    </xf>
    <xf numFmtId="1" fontId="2" fillId="0" borderId="50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1" fontId="2" fillId="0" borderId="64" xfId="0" applyNumberFormat="1" applyFont="1" applyFill="1" applyBorder="1" applyAlignment="1" applyProtection="1">
      <alignment horizontal="center" textRotation="90" wrapText="1"/>
      <protection/>
    </xf>
    <xf numFmtId="0" fontId="42" fillId="30" borderId="31" xfId="66" applyFont="1" applyFill="1" applyBorder="1" applyAlignment="1" applyProtection="1">
      <alignment horizontal="right" vertical="center" wrapText="1"/>
      <protection/>
    </xf>
    <xf numFmtId="0" fontId="36" fillId="30" borderId="31" xfId="0" applyFont="1" applyFill="1" applyBorder="1" applyAlignment="1" applyProtection="1">
      <alignment horizontal="center" vertical="center"/>
      <protection/>
    </xf>
    <xf numFmtId="0" fontId="21" fillId="30" borderId="32" xfId="0" applyFont="1" applyFill="1" applyBorder="1" applyAlignment="1" applyProtection="1">
      <alignment horizontal="center" vertical="center" wrapText="1"/>
      <protection/>
    </xf>
    <xf numFmtId="0" fontId="21" fillId="30" borderId="20" xfId="0" applyFont="1" applyFill="1" applyBorder="1" applyAlignment="1" applyProtection="1">
      <alignment horizontal="center" vertical="center"/>
      <protection/>
    </xf>
    <xf numFmtId="0" fontId="23" fillId="30" borderId="54" xfId="0" applyFont="1" applyFill="1" applyBorder="1" applyAlignment="1" applyProtection="1">
      <alignment horizontal="center" vertical="center"/>
      <protection/>
    </xf>
    <xf numFmtId="0" fontId="0" fillId="30" borderId="52" xfId="0" applyFill="1" applyBorder="1" applyAlignment="1">
      <alignment horizontal="center" vertical="center"/>
    </xf>
    <xf numFmtId="0" fontId="0" fillId="30" borderId="53" xfId="0" applyFill="1" applyBorder="1" applyAlignment="1">
      <alignment horizontal="center" vertical="center"/>
    </xf>
    <xf numFmtId="1" fontId="35" fillId="30" borderId="34" xfId="66" applyNumberFormat="1" applyFont="1" applyFill="1" applyBorder="1" applyAlignment="1" applyProtection="1">
      <alignment horizontal="center" vertical="center" wrapText="1"/>
      <protection/>
    </xf>
    <xf numFmtId="1" fontId="35" fillId="30" borderId="36" xfId="66" applyNumberFormat="1" applyFont="1" applyFill="1" applyBorder="1" applyAlignment="1" applyProtection="1">
      <alignment horizontal="center" vertical="center" wrapText="1"/>
      <protection/>
    </xf>
    <xf numFmtId="1" fontId="35" fillId="30" borderId="78" xfId="66" applyNumberFormat="1" applyFont="1" applyFill="1" applyBorder="1" applyAlignment="1" applyProtection="1">
      <alignment horizontal="center" vertical="center" wrapText="1"/>
      <protection/>
    </xf>
    <xf numFmtId="49" fontId="25" fillId="30" borderId="0" xfId="67" applyNumberFormat="1" applyFont="1" applyFill="1" applyBorder="1" applyAlignment="1" applyProtection="1">
      <alignment horizontal="left" vertical="top" wrapText="1"/>
      <protection locked="0"/>
    </xf>
    <xf numFmtId="0" fontId="25" fillId="30" borderId="0" xfId="66" applyFont="1" applyFill="1" applyAlignment="1" applyProtection="1">
      <alignment horizontal="center"/>
      <protection locked="0"/>
    </xf>
    <xf numFmtId="0" fontId="21" fillId="30" borderId="62" xfId="66" applyFont="1" applyFill="1" applyBorder="1" applyAlignment="1" applyProtection="1">
      <alignment horizontal="center" vertical="center" wrapText="1"/>
      <protection locked="0"/>
    </xf>
    <xf numFmtId="0" fontId="21" fillId="30" borderId="58" xfId="66" applyFont="1" applyFill="1" applyBorder="1" applyAlignment="1" applyProtection="1">
      <alignment horizontal="center" vertical="center" wrapText="1"/>
      <protection locked="0"/>
    </xf>
    <xf numFmtId="0" fontId="21" fillId="30" borderId="59" xfId="66" applyFont="1" applyFill="1" applyBorder="1" applyAlignment="1" applyProtection="1">
      <alignment horizontal="center" vertical="center" wrapText="1"/>
      <protection locked="0"/>
    </xf>
    <xf numFmtId="0" fontId="21" fillId="30" borderId="60" xfId="66" applyFont="1" applyFill="1" applyBorder="1" applyAlignment="1" applyProtection="1">
      <alignment horizontal="center" vertical="center" wrapText="1"/>
      <protection locked="0"/>
    </xf>
    <xf numFmtId="0" fontId="21" fillId="30" borderId="0" xfId="66" applyFont="1" applyFill="1" applyBorder="1" applyAlignment="1" applyProtection="1">
      <alignment horizontal="center" vertical="center" wrapText="1"/>
      <protection locked="0"/>
    </xf>
    <xf numFmtId="0" fontId="21" fillId="30" borderId="61" xfId="66" applyFont="1" applyFill="1" applyBorder="1" applyAlignment="1" applyProtection="1">
      <alignment horizontal="center" vertical="center" wrapText="1"/>
      <protection locked="0"/>
    </xf>
    <xf numFmtId="0" fontId="21" fillId="30" borderId="79" xfId="66" applyFont="1" applyFill="1" applyBorder="1" applyAlignment="1" applyProtection="1">
      <alignment horizontal="center" vertical="center" wrapText="1"/>
      <protection locked="0"/>
    </xf>
    <xf numFmtId="0" fontId="21" fillId="30" borderId="46" xfId="66" applyFont="1" applyFill="1" applyBorder="1" applyAlignment="1" applyProtection="1">
      <alignment horizontal="center" vertical="center" wrapText="1"/>
      <protection locked="0"/>
    </xf>
    <xf numFmtId="0" fontId="21" fillId="30" borderId="80" xfId="66" applyFont="1" applyFill="1" applyBorder="1" applyAlignment="1" applyProtection="1">
      <alignment horizontal="center" vertical="center" wrapText="1"/>
      <protection locked="0"/>
    </xf>
    <xf numFmtId="0" fontId="23" fillId="30" borderId="32" xfId="66" applyFont="1" applyFill="1" applyBorder="1" applyAlignment="1" applyProtection="1">
      <alignment horizontal="center" vertical="center"/>
      <protection/>
    </xf>
    <xf numFmtId="0" fontId="23" fillId="30" borderId="20" xfId="66" applyFont="1" applyFill="1" applyBorder="1" applyAlignment="1" applyProtection="1">
      <alignment horizontal="center" vertical="center"/>
      <protection/>
    </xf>
    <xf numFmtId="0" fontId="23" fillId="30" borderId="32" xfId="66" applyFont="1" applyFill="1" applyBorder="1" applyAlignment="1" applyProtection="1">
      <alignment horizontal="center" vertical="center" wrapText="1"/>
      <protection/>
    </xf>
    <xf numFmtId="0" fontId="23" fillId="30" borderId="20" xfId="66" applyFont="1" applyFill="1" applyBorder="1" applyAlignment="1" applyProtection="1">
      <alignment horizontal="center" vertical="center" wrapText="1"/>
      <protection/>
    </xf>
    <xf numFmtId="0" fontId="29" fillId="30" borderId="46" xfId="66" applyFont="1" applyFill="1" applyBorder="1" applyAlignment="1" applyProtection="1">
      <alignment horizontal="left" vertical="center"/>
      <protection/>
    </xf>
    <xf numFmtId="0" fontId="23" fillId="30" borderId="81" xfId="66" applyFont="1" applyFill="1" applyBorder="1" applyAlignment="1" applyProtection="1">
      <alignment horizontal="center" vertical="center" wrapText="1"/>
      <protection/>
    </xf>
    <xf numFmtId="0" fontId="23" fillId="30" borderId="36" xfId="66" applyFont="1" applyFill="1" applyBorder="1" applyAlignment="1" applyProtection="1">
      <alignment horizontal="center" vertical="center" wrapText="1"/>
      <protection/>
    </xf>
    <xf numFmtId="0" fontId="23" fillId="30" borderId="37" xfId="66" applyFont="1" applyFill="1" applyBorder="1" applyAlignment="1" applyProtection="1">
      <alignment horizontal="center" vertical="center" wrapText="1"/>
      <protection/>
    </xf>
    <xf numFmtId="0" fontId="23" fillId="30" borderId="13" xfId="66" applyFont="1" applyFill="1" applyBorder="1" applyAlignment="1" applyProtection="1">
      <alignment horizontal="center" vertical="center" wrapText="1"/>
      <protection/>
    </xf>
    <xf numFmtId="0" fontId="23" fillId="30" borderId="14" xfId="66" applyFont="1" applyFill="1" applyBorder="1" applyAlignment="1" applyProtection="1">
      <alignment horizontal="center" vertical="center" wrapText="1"/>
      <protection/>
    </xf>
    <xf numFmtId="1" fontId="35" fillId="30" borderId="35" xfId="66" applyNumberFormat="1" applyFont="1" applyFill="1" applyBorder="1" applyAlignment="1" applyProtection="1">
      <alignment horizontal="center" vertical="center" wrapText="1"/>
      <protection/>
    </xf>
    <xf numFmtId="1" fontId="35" fillId="30" borderId="70" xfId="66" applyNumberFormat="1" applyFont="1" applyFill="1" applyBorder="1" applyAlignment="1" applyProtection="1">
      <alignment horizontal="center" vertical="center" wrapText="1"/>
      <protection/>
    </xf>
    <xf numFmtId="1" fontId="35" fillId="30" borderId="74" xfId="66" applyNumberFormat="1" applyFont="1" applyFill="1" applyBorder="1" applyAlignment="1" applyProtection="1">
      <alignment horizontal="center" vertical="center" wrapText="1"/>
      <protection/>
    </xf>
    <xf numFmtId="0" fontId="30" fillId="30" borderId="17" xfId="66" applyFont="1" applyFill="1" applyBorder="1" applyAlignment="1" applyProtection="1">
      <alignment horizontal="center" vertical="center" wrapText="1"/>
      <protection/>
    </xf>
    <xf numFmtId="0" fontId="30" fillId="30" borderId="18" xfId="66" applyFont="1" applyFill="1" applyBorder="1" applyAlignment="1" applyProtection="1">
      <alignment horizontal="center" vertical="center" wrapText="1"/>
      <protection/>
    </xf>
    <xf numFmtId="0" fontId="30" fillId="30" borderId="32" xfId="66" applyFont="1" applyFill="1" applyBorder="1" applyAlignment="1" applyProtection="1">
      <alignment horizontal="center" vertical="center" wrapText="1"/>
      <protection/>
    </xf>
    <xf numFmtId="0" fontId="30" fillId="30" borderId="20" xfId="66" applyFont="1" applyFill="1" applyBorder="1" applyAlignment="1" applyProtection="1">
      <alignment horizontal="center" vertical="center" wrapText="1"/>
      <protection/>
    </xf>
    <xf numFmtId="49" fontId="23" fillId="30" borderId="54" xfId="66" applyNumberFormat="1" applyFont="1" applyFill="1" applyBorder="1" applyAlignment="1" applyProtection="1">
      <alignment horizontal="center" vertical="center" wrapText="1"/>
      <protection/>
    </xf>
    <xf numFmtId="0" fontId="0" fillId="30" borderId="52" xfId="0" applyFill="1" applyBorder="1" applyAlignment="1">
      <alignment horizontal="center" vertical="center" wrapText="1"/>
    </xf>
    <xf numFmtId="0" fontId="0" fillId="30" borderId="82" xfId="0" applyFill="1" applyBorder="1" applyAlignment="1">
      <alignment horizontal="center" vertical="center" wrapText="1"/>
    </xf>
    <xf numFmtId="0" fontId="23" fillId="30" borderId="34" xfId="0" applyFont="1" applyFill="1" applyBorder="1" applyAlignment="1" applyProtection="1">
      <alignment horizontal="left" vertical="center" wrapText="1"/>
      <protection/>
    </xf>
    <xf numFmtId="0" fontId="23" fillId="30" borderId="36" xfId="0" applyFont="1" applyFill="1" applyBorder="1" applyAlignment="1" applyProtection="1">
      <alignment horizontal="left" vertical="center" wrapText="1"/>
      <protection/>
    </xf>
    <xf numFmtId="0" fontId="23" fillId="30" borderId="37" xfId="0" applyFont="1" applyFill="1" applyBorder="1" applyAlignment="1" applyProtection="1">
      <alignment horizontal="left" vertical="center" wrapText="1"/>
      <protection/>
    </xf>
    <xf numFmtId="0" fontId="21" fillId="30" borderId="14" xfId="66" applyFont="1" applyFill="1" applyBorder="1" applyAlignment="1" applyProtection="1">
      <alignment horizontal="center" vertical="center"/>
      <protection/>
    </xf>
    <xf numFmtId="0" fontId="21" fillId="30" borderId="15" xfId="66" applyFont="1" applyFill="1" applyBorder="1" applyAlignment="1" applyProtection="1">
      <alignment horizontal="center" vertical="center"/>
      <protection/>
    </xf>
    <xf numFmtId="0" fontId="30" fillId="30" borderId="83" xfId="66" applyFont="1" applyFill="1" applyBorder="1" applyAlignment="1" applyProtection="1">
      <alignment horizontal="center" vertical="center" wrapText="1"/>
      <protection/>
    </xf>
    <xf numFmtId="0" fontId="30" fillId="30" borderId="45" xfId="66" applyFont="1" applyFill="1" applyBorder="1" applyAlignment="1" applyProtection="1">
      <alignment horizontal="center" vertical="center" wrapText="1"/>
      <protection/>
    </xf>
    <xf numFmtId="0" fontId="30" fillId="30" borderId="84" xfId="66" applyFont="1" applyFill="1" applyBorder="1" applyAlignment="1" applyProtection="1">
      <alignment horizontal="center" vertical="center" wrapText="1"/>
      <protection/>
    </xf>
    <xf numFmtId="0" fontId="23" fillId="30" borderId="20" xfId="0" applyFont="1" applyFill="1" applyBorder="1" applyAlignment="1" applyProtection="1">
      <alignment horizontal="left" vertical="center" wrapText="1"/>
      <protection/>
    </xf>
    <xf numFmtId="1" fontId="22" fillId="30" borderId="20" xfId="66" applyNumberFormat="1" applyFont="1" applyFill="1" applyBorder="1" applyAlignment="1" applyProtection="1">
      <alignment horizontal="center" vertical="center" wrapText="1"/>
      <protection/>
    </xf>
    <xf numFmtId="1" fontId="22" fillId="30" borderId="33" xfId="66" applyNumberFormat="1" applyFont="1" applyFill="1" applyBorder="1" applyAlignment="1" applyProtection="1">
      <alignment horizontal="center" vertical="center" wrapText="1"/>
      <protection/>
    </xf>
    <xf numFmtId="1" fontId="23" fillId="30" borderId="20" xfId="66" applyNumberFormat="1" applyFont="1" applyFill="1" applyBorder="1" applyAlignment="1" applyProtection="1">
      <alignment horizontal="center" vertical="center" wrapText="1"/>
      <protection/>
    </xf>
    <xf numFmtId="1" fontId="23" fillId="30" borderId="33" xfId="66" applyNumberFormat="1" applyFont="1" applyFill="1" applyBorder="1" applyAlignment="1" applyProtection="1">
      <alignment horizontal="center" vertical="center" wrapText="1"/>
      <protection/>
    </xf>
    <xf numFmtId="0" fontId="23" fillId="30" borderId="85" xfId="66" applyFont="1" applyFill="1" applyBorder="1" applyAlignment="1" applyProtection="1">
      <alignment horizontal="center" vertical="center" wrapText="1"/>
      <protection/>
    </xf>
    <xf numFmtId="0" fontId="23" fillId="30" borderId="59" xfId="66" applyFont="1" applyFill="1" applyBorder="1" applyAlignment="1" applyProtection="1">
      <alignment horizontal="center" vertical="center" wrapText="1"/>
      <protection/>
    </xf>
    <xf numFmtId="0" fontId="23" fillId="30" borderId="25" xfId="66" applyFont="1" applyFill="1" applyBorder="1" applyAlignment="1" applyProtection="1">
      <alignment horizontal="center" vertical="center" wrapText="1"/>
      <protection/>
    </xf>
    <xf numFmtId="0" fontId="23" fillId="30" borderId="61" xfId="66" applyFont="1" applyFill="1" applyBorder="1" applyAlignment="1" applyProtection="1">
      <alignment horizontal="center" vertical="center" wrapText="1"/>
      <protection/>
    </xf>
    <xf numFmtId="0" fontId="23" fillId="30" borderId="72" xfId="66" applyFont="1" applyFill="1" applyBorder="1" applyAlignment="1" applyProtection="1">
      <alignment horizontal="center" vertical="center" wrapText="1"/>
      <protection/>
    </xf>
    <xf numFmtId="0" fontId="23" fillId="30" borderId="80" xfId="66" applyFont="1" applyFill="1" applyBorder="1" applyAlignment="1" applyProtection="1">
      <alignment horizontal="center" vertical="center" wrapText="1"/>
      <protection/>
    </xf>
    <xf numFmtId="0" fontId="30" fillId="30" borderId="86" xfId="66" applyFont="1" applyFill="1" applyBorder="1" applyAlignment="1" applyProtection="1">
      <alignment horizontal="center" vertical="center" wrapText="1"/>
      <protection/>
    </xf>
    <xf numFmtId="0" fontId="30" fillId="30" borderId="43" xfId="66" applyFont="1" applyFill="1" applyBorder="1" applyAlignment="1" applyProtection="1">
      <alignment horizontal="center" vertical="center" wrapText="1"/>
      <protection/>
    </xf>
    <xf numFmtId="0" fontId="30" fillId="30" borderId="87" xfId="66" applyFont="1" applyFill="1" applyBorder="1" applyAlignment="1" applyProtection="1">
      <alignment horizontal="center" vertical="center" wrapText="1"/>
      <protection/>
    </xf>
    <xf numFmtId="0" fontId="30" fillId="30" borderId="60" xfId="66" applyFont="1" applyFill="1" applyBorder="1" applyAlignment="1" applyProtection="1">
      <alignment horizontal="center" vertical="center" wrapText="1"/>
      <protection/>
    </xf>
    <xf numFmtId="0" fontId="30" fillId="30" borderId="0" xfId="66" applyFont="1" applyFill="1" applyBorder="1" applyAlignment="1" applyProtection="1">
      <alignment horizontal="center" vertical="center" wrapText="1"/>
      <protection/>
    </xf>
    <xf numFmtId="0" fontId="30" fillId="30" borderId="61" xfId="66" applyFont="1" applyFill="1" applyBorder="1" applyAlignment="1" applyProtection="1">
      <alignment horizontal="center" vertical="center" wrapText="1"/>
      <protection/>
    </xf>
    <xf numFmtId="0" fontId="30" fillId="30" borderId="41" xfId="66" applyFont="1" applyFill="1" applyBorder="1" applyAlignment="1" applyProtection="1">
      <alignment horizontal="center" vertical="center" wrapText="1"/>
      <protection/>
    </xf>
    <xf numFmtId="0" fontId="30" fillId="30" borderId="38" xfId="66" applyFont="1" applyFill="1" applyBorder="1" applyAlignment="1" applyProtection="1">
      <alignment horizontal="center" vertical="center" wrapText="1"/>
      <protection/>
    </xf>
    <xf numFmtId="0" fontId="30" fillId="30" borderId="39" xfId="66" applyFont="1" applyFill="1" applyBorder="1" applyAlignment="1" applyProtection="1">
      <alignment horizontal="center" vertical="center" wrapText="1"/>
      <protection/>
    </xf>
    <xf numFmtId="0" fontId="23" fillId="30" borderId="17" xfId="66" applyFont="1" applyFill="1" applyBorder="1" applyAlignment="1" applyProtection="1">
      <alignment horizontal="center" vertical="center" wrapText="1"/>
      <protection/>
    </xf>
    <xf numFmtId="0" fontId="23" fillId="30" borderId="18" xfId="66" applyFont="1" applyFill="1" applyBorder="1" applyAlignment="1" applyProtection="1">
      <alignment horizontal="center" vertical="center" wrapText="1"/>
      <protection/>
    </xf>
    <xf numFmtId="0" fontId="21" fillId="30" borderId="88" xfId="66" applyFont="1" applyFill="1" applyBorder="1" applyAlignment="1" applyProtection="1">
      <alignment horizontal="center" vertical="center" wrapText="1"/>
      <protection locked="0"/>
    </xf>
    <xf numFmtId="0" fontId="21" fillId="30" borderId="45" xfId="66" applyFont="1" applyFill="1" applyBorder="1" applyAlignment="1" applyProtection="1">
      <alignment horizontal="center" vertical="center" wrapText="1"/>
      <protection locked="0"/>
    </xf>
    <xf numFmtId="0" fontId="21" fillId="30" borderId="47" xfId="66" applyFont="1" applyFill="1" applyBorder="1" applyAlignment="1" applyProtection="1">
      <alignment horizontal="center" vertical="center" wrapText="1"/>
      <protection locked="0"/>
    </xf>
    <xf numFmtId="0" fontId="2" fillId="30" borderId="46" xfId="67" applyFont="1" applyFill="1" applyBorder="1" applyAlignment="1" applyProtection="1">
      <alignment horizontal="left" vertical="top"/>
      <protection/>
    </xf>
    <xf numFmtId="0" fontId="22" fillId="30" borderId="18" xfId="66" applyFont="1" applyFill="1" applyBorder="1" applyAlignment="1" applyProtection="1">
      <alignment horizontal="center" vertical="center" wrapText="1"/>
      <protection/>
    </xf>
    <xf numFmtId="0" fontId="22" fillId="30" borderId="20" xfId="66" applyFont="1" applyFill="1" applyBorder="1" applyAlignment="1" applyProtection="1">
      <alignment horizontal="center" vertical="center" wrapText="1"/>
      <protection/>
    </xf>
    <xf numFmtId="1" fontId="22" fillId="30" borderId="18" xfId="66" applyNumberFormat="1" applyFont="1" applyFill="1" applyBorder="1" applyAlignment="1" applyProtection="1">
      <alignment horizontal="center" vertical="center" textRotation="90" wrapText="1"/>
      <protection/>
    </xf>
    <xf numFmtId="1" fontId="22" fillId="30" borderId="20" xfId="66" applyNumberFormat="1" applyFont="1" applyFill="1" applyBorder="1" applyAlignment="1" applyProtection="1">
      <alignment horizontal="center" vertical="center" textRotation="90" wrapText="1"/>
      <protection/>
    </xf>
    <xf numFmtId="0" fontId="22" fillId="30" borderId="19" xfId="66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41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228600</xdr:rowOff>
    </xdr:from>
    <xdr:to>
      <xdr:col>13</xdr:col>
      <xdr:colOff>95250</xdr:colOff>
      <xdr:row>4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238125" y="390525"/>
          <a:ext cx="3448050" cy="1581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"____"____________2022р.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tabSelected="1" zoomScale="70" zoomScaleNormal="70" zoomScalePageLayoutView="0" workbookViewId="0" topLeftCell="A10">
      <selection activeCell="Q38" sqref="Q38"/>
    </sheetView>
  </sheetViews>
  <sheetFormatPr defaultColWidth="9.00390625" defaultRowHeight="12.75"/>
  <cols>
    <col min="1" max="55" width="3.625" style="33" customWidth="1"/>
    <col min="56" max="63" width="7.625" style="33" customWidth="1"/>
    <col min="64" max="16384" width="8.875" style="33" customWidth="1"/>
  </cols>
  <sheetData>
    <row r="2" spans="1:63" ht="39.75" customHeight="1">
      <c r="A2" s="258" t="s">
        <v>71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</row>
    <row r="3" spans="1:63" ht="39.75" customHeight="1">
      <c r="A3" s="258" t="s">
        <v>70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</row>
    <row r="4" spans="1:63" s="34" customFormat="1" ht="60" customHeight="1">
      <c r="A4" s="255" t="s">
        <v>13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</row>
    <row r="5" spans="1:63" s="34" customFormat="1" ht="30" customHeight="1">
      <c r="A5" s="256" t="s">
        <v>78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</row>
    <row r="6" s="34" customFormat="1" ht="19.5" customHeight="1"/>
    <row r="7" spans="20:63" s="34" customFormat="1" ht="30" customHeight="1">
      <c r="T7" s="246" t="s">
        <v>72</v>
      </c>
      <c r="U7" s="246"/>
      <c r="V7" s="246"/>
      <c r="W7" s="246"/>
      <c r="X7" s="246"/>
      <c r="Y7" s="246"/>
      <c r="Z7" s="246"/>
      <c r="AA7" s="246"/>
      <c r="AB7" s="246"/>
      <c r="AC7" s="271" t="s">
        <v>130</v>
      </c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X7" s="246" t="s">
        <v>12</v>
      </c>
      <c r="AY7" s="246"/>
      <c r="AZ7" s="246"/>
      <c r="BA7" s="246"/>
      <c r="BB7" s="246"/>
      <c r="BC7" s="246"/>
      <c r="BD7" s="246"/>
      <c r="BE7" s="246"/>
      <c r="BF7" s="247" t="s">
        <v>119</v>
      </c>
      <c r="BG7" s="247"/>
      <c r="BH7" s="247"/>
      <c r="BI7" s="247"/>
      <c r="BJ7" s="247"/>
      <c r="BK7" s="247"/>
    </row>
    <row r="8" spans="20:63" s="34" customFormat="1" ht="30" customHeight="1">
      <c r="T8" s="246" t="s">
        <v>73</v>
      </c>
      <c r="U8" s="246"/>
      <c r="V8" s="246"/>
      <c r="W8" s="246"/>
      <c r="X8" s="246"/>
      <c r="Y8" s="246"/>
      <c r="Z8" s="246"/>
      <c r="AA8" s="246"/>
      <c r="AB8" s="246"/>
      <c r="AC8" s="271" t="s">
        <v>156</v>
      </c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X8" s="246" t="s">
        <v>77</v>
      </c>
      <c r="AY8" s="246"/>
      <c r="AZ8" s="246"/>
      <c r="BA8" s="246"/>
      <c r="BB8" s="246"/>
      <c r="BC8" s="246"/>
      <c r="BD8" s="246"/>
      <c r="BE8" s="246"/>
      <c r="BF8" s="248" t="s">
        <v>121</v>
      </c>
      <c r="BG8" s="248"/>
      <c r="BH8" s="248"/>
      <c r="BI8" s="248"/>
      <c r="BJ8" s="248"/>
      <c r="BK8" s="248"/>
    </row>
    <row r="9" spans="20:63" s="34" customFormat="1" ht="34.5" customHeight="1">
      <c r="T9" s="269" t="s">
        <v>112</v>
      </c>
      <c r="U9" s="246"/>
      <c r="V9" s="246"/>
      <c r="W9" s="246"/>
      <c r="X9" s="246"/>
      <c r="Y9" s="246"/>
      <c r="Z9" s="246"/>
      <c r="AA9" s="246"/>
      <c r="AB9" s="246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X9" s="246" t="s">
        <v>75</v>
      </c>
      <c r="AY9" s="246"/>
      <c r="AZ9" s="246"/>
      <c r="BA9" s="246"/>
      <c r="BB9" s="246"/>
      <c r="BC9" s="246"/>
      <c r="BD9" s="246"/>
      <c r="BE9" s="246"/>
      <c r="BF9" s="249" t="s">
        <v>90</v>
      </c>
      <c r="BG9" s="249"/>
      <c r="BH9" s="249"/>
      <c r="BI9" s="249"/>
      <c r="BJ9" s="249"/>
      <c r="BK9" s="249"/>
    </row>
    <row r="10" spans="20:63" s="34" customFormat="1" ht="30" customHeight="1">
      <c r="T10" s="246" t="s">
        <v>74</v>
      </c>
      <c r="U10" s="246"/>
      <c r="V10" s="246"/>
      <c r="W10" s="246"/>
      <c r="X10" s="246"/>
      <c r="Y10" s="246"/>
      <c r="Z10" s="246"/>
      <c r="AA10" s="246"/>
      <c r="AB10" s="246"/>
      <c r="AC10" s="249" t="s">
        <v>157</v>
      </c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X10" s="246" t="s">
        <v>76</v>
      </c>
      <c r="AY10" s="246"/>
      <c r="AZ10" s="246"/>
      <c r="BA10" s="246"/>
      <c r="BB10" s="246"/>
      <c r="BC10" s="246"/>
      <c r="BD10" s="246"/>
      <c r="BE10" s="246"/>
      <c r="BF10" s="248" t="s">
        <v>120</v>
      </c>
      <c r="BG10" s="248"/>
      <c r="BH10" s="248"/>
      <c r="BI10" s="248"/>
      <c r="BJ10" s="248"/>
      <c r="BK10" s="248"/>
    </row>
    <row r="11" spans="20:63" s="34" customFormat="1" ht="37.5" customHeight="1">
      <c r="T11" s="246" t="s">
        <v>111</v>
      </c>
      <c r="U11" s="246"/>
      <c r="V11" s="246"/>
      <c r="W11" s="246"/>
      <c r="X11" s="246"/>
      <c r="Y11" s="246"/>
      <c r="Z11" s="246"/>
      <c r="AA11" s="246"/>
      <c r="AB11" s="246"/>
      <c r="AC11" s="273" t="s">
        <v>161</v>
      </c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</row>
    <row r="12" spans="20:63" ht="30" customHeight="1">
      <c r="T12" s="35"/>
      <c r="U12" s="35"/>
      <c r="V12" s="35"/>
      <c r="W12" s="35"/>
      <c r="X12" s="35"/>
      <c r="Y12" s="35"/>
      <c r="Z12" s="35"/>
      <c r="AA12" s="35"/>
      <c r="AB12" s="35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X12" s="36"/>
      <c r="AY12" s="36"/>
      <c r="AZ12" s="36"/>
      <c r="BA12" s="36"/>
      <c r="BB12" s="36"/>
      <c r="BC12" s="36"/>
      <c r="BD12" s="36"/>
      <c r="BE12" s="36"/>
      <c r="BF12" s="23"/>
      <c r="BG12" s="23"/>
      <c r="BH12" s="23"/>
      <c r="BI12" s="23"/>
      <c r="BJ12" s="23"/>
      <c r="BK12" s="23"/>
    </row>
    <row r="13" spans="20:63" ht="19.5" customHeight="1"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X13" s="39"/>
      <c r="AY13" s="39"/>
      <c r="AZ13" s="39"/>
      <c r="BA13" s="39"/>
      <c r="BB13" s="39"/>
      <c r="BC13" s="39"/>
      <c r="BD13" s="39"/>
      <c r="BE13" s="39"/>
      <c r="BF13" s="40"/>
      <c r="BG13" s="40"/>
      <c r="BH13" s="40"/>
      <c r="BI13" s="40"/>
      <c r="BJ13" s="40"/>
      <c r="BK13" s="40"/>
    </row>
    <row r="14" spans="1:63" ht="30" customHeight="1">
      <c r="A14" s="272" t="s">
        <v>14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C14" s="267" t="s">
        <v>15</v>
      </c>
      <c r="BD14" s="267"/>
      <c r="BE14" s="267"/>
      <c r="BF14" s="267"/>
      <c r="BG14" s="267"/>
      <c r="BH14" s="267"/>
      <c r="BI14" s="267"/>
      <c r="BJ14" s="267"/>
      <c r="BK14" s="267"/>
    </row>
    <row r="15" spans="1:63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4.75" customHeight="1">
      <c r="A16" s="263" t="s">
        <v>16</v>
      </c>
      <c r="B16" s="260" t="s">
        <v>17</v>
      </c>
      <c r="C16" s="261"/>
      <c r="D16" s="261"/>
      <c r="E16" s="268"/>
      <c r="F16" s="262"/>
      <c r="G16" s="260" t="s">
        <v>18</v>
      </c>
      <c r="H16" s="261"/>
      <c r="I16" s="261"/>
      <c r="J16" s="261"/>
      <c r="K16" s="261"/>
      <c r="L16" s="260" t="s">
        <v>19</v>
      </c>
      <c r="M16" s="261"/>
      <c r="N16" s="261"/>
      <c r="O16" s="261"/>
      <c r="P16" s="260" t="s">
        <v>20</v>
      </c>
      <c r="Q16" s="261"/>
      <c r="R16" s="261"/>
      <c r="S16" s="262"/>
      <c r="T16" s="260" t="s">
        <v>21</v>
      </c>
      <c r="U16" s="261"/>
      <c r="V16" s="261"/>
      <c r="W16" s="261"/>
      <c r="X16" s="262"/>
      <c r="Y16" s="260" t="s">
        <v>22</v>
      </c>
      <c r="Z16" s="261"/>
      <c r="AA16" s="261"/>
      <c r="AB16" s="262"/>
      <c r="AC16" s="260" t="s">
        <v>23</v>
      </c>
      <c r="AD16" s="261"/>
      <c r="AE16" s="261"/>
      <c r="AF16" s="262"/>
      <c r="AG16" s="260" t="s">
        <v>24</v>
      </c>
      <c r="AH16" s="261"/>
      <c r="AI16" s="261"/>
      <c r="AJ16" s="261"/>
      <c r="AK16" s="262"/>
      <c r="AL16" s="260" t="s">
        <v>25</v>
      </c>
      <c r="AM16" s="261"/>
      <c r="AN16" s="261"/>
      <c r="AO16" s="262"/>
      <c r="AP16" s="261"/>
      <c r="AQ16" s="261"/>
      <c r="AR16" s="261"/>
      <c r="AS16" s="262"/>
      <c r="AT16" s="260" t="s">
        <v>26</v>
      </c>
      <c r="AU16" s="261"/>
      <c r="AV16" s="261"/>
      <c r="AW16" s="262"/>
      <c r="AX16" s="260" t="s">
        <v>27</v>
      </c>
      <c r="AY16" s="261"/>
      <c r="AZ16" s="261"/>
      <c r="BA16" s="262"/>
      <c r="BB16" s="41"/>
      <c r="BC16" s="263" t="s">
        <v>16</v>
      </c>
      <c r="BD16" s="265" t="s">
        <v>28</v>
      </c>
      <c r="BE16" s="250" t="s">
        <v>64</v>
      </c>
      <c r="BF16" s="250" t="s">
        <v>65</v>
      </c>
      <c r="BG16" s="250" t="s">
        <v>66</v>
      </c>
      <c r="BH16" s="250" t="s">
        <v>67</v>
      </c>
      <c r="BI16" s="250" t="s">
        <v>68</v>
      </c>
      <c r="BJ16" s="250" t="s">
        <v>30</v>
      </c>
      <c r="BK16" s="252" t="s">
        <v>0</v>
      </c>
    </row>
    <row r="17" spans="1:63" ht="24.75" customHeight="1" thickBot="1">
      <c r="A17" s="264"/>
      <c r="B17" s="2">
        <v>1</v>
      </c>
      <c r="C17" s="3">
        <v>2</v>
      </c>
      <c r="D17" s="3">
        <v>3</v>
      </c>
      <c r="E17" s="4">
        <v>4</v>
      </c>
      <c r="F17" s="2">
        <v>5</v>
      </c>
      <c r="G17" s="2">
        <v>6</v>
      </c>
      <c r="H17" s="3">
        <v>7</v>
      </c>
      <c r="I17" s="3">
        <v>8</v>
      </c>
      <c r="J17" s="3">
        <v>9</v>
      </c>
      <c r="K17" s="3">
        <v>10</v>
      </c>
      <c r="L17" s="2">
        <v>11</v>
      </c>
      <c r="M17" s="3">
        <v>12</v>
      </c>
      <c r="N17" s="3">
        <v>13</v>
      </c>
      <c r="O17" s="3">
        <v>14</v>
      </c>
      <c r="P17" s="2">
        <v>15</v>
      </c>
      <c r="Q17" s="3">
        <v>16</v>
      </c>
      <c r="R17" s="3">
        <v>17</v>
      </c>
      <c r="S17" s="4">
        <v>18</v>
      </c>
      <c r="T17" s="2">
        <v>19</v>
      </c>
      <c r="U17" s="3">
        <v>20</v>
      </c>
      <c r="V17" s="3">
        <v>21</v>
      </c>
      <c r="W17" s="3">
        <v>22</v>
      </c>
      <c r="X17" s="4">
        <v>23</v>
      </c>
      <c r="Y17" s="2">
        <v>24</v>
      </c>
      <c r="Z17" s="3">
        <v>25</v>
      </c>
      <c r="AA17" s="3">
        <v>26</v>
      </c>
      <c r="AB17" s="4">
        <v>27</v>
      </c>
      <c r="AC17" s="2">
        <v>28</v>
      </c>
      <c r="AD17" s="3">
        <v>29</v>
      </c>
      <c r="AE17" s="3">
        <v>30</v>
      </c>
      <c r="AF17" s="4">
        <v>31</v>
      </c>
      <c r="AG17" s="2">
        <v>32</v>
      </c>
      <c r="AH17" s="3">
        <v>33</v>
      </c>
      <c r="AI17" s="3">
        <v>34</v>
      </c>
      <c r="AJ17" s="3">
        <v>35</v>
      </c>
      <c r="AK17" s="4">
        <v>36</v>
      </c>
      <c r="AL17" s="2">
        <v>37</v>
      </c>
      <c r="AM17" s="3">
        <v>38</v>
      </c>
      <c r="AN17" s="3">
        <v>39</v>
      </c>
      <c r="AO17" s="4">
        <v>40</v>
      </c>
      <c r="AP17" s="3">
        <v>41</v>
      </c>
      <c r="AQ17" s="3">
        <v>42</v>
      </c>
      <c r="AR17" s="3">
        <v>43</v>
      </c>
      <c r="AS17" s="4">
        <v>44</v>
      </c>
      <c r="AT17" s="2">
        <v>45</v>
      </c>
      <c r="AU17" s="3">
        <v>46</v>
      </c>
      <c r="AV17" s="3">
        <v>47</v>
      </c>
      <c r="AW17" s="4">
        <v>48</v>
      </c>
      <c r="AX17" s="2">
        <v>49</v>
      </c>
      <c r="AY17" s="3">
        <v>50</v>
      </c>
      <c r="AZ17" s="3">
        <v>51</v>
      </c>
      <c r="BA17" s="4">
        <v>52</v>
      </c>
      <c r="BB17" s="42"/>
      <c r="BC17" s="264"/>
      <c r="BD17" s="266"/>
      <c r="BE17" s="251"/>
      <c r="BF17" s="251"/>
      <c r="BG17" s="251"/>
      <c r="BH17" s="251"/>
      <c r="BI17" s="251"/>
      <c r="BJ17" s="251"/>
      <c r="BK17" s="253"/>
    </row>
    <row r="18" spans="1:63" ht="19.5" customHeight="1" thickBot="1">
      <c r="A18" s="43" t="s">
        <v>31</v>
      </c>
      <c r="B18" s="177"/>
      <c r="C18" s="178"/>
      <c r="D18" s="178"/>
      <c r="E18" s="244"/>
      <c r="F18" s="179"/>
      <c r="G18" s="177"/>
      <c r="H18" s="17"/>
      <c r="I18" s="17"/>
      <c r="J18" s="17"/>
      <c r="K18" s="17"/>
      <c r="L18" s="16"/>
      <c r="M18" s="17"/>
      <c r="N18" s="17"/>
      <c r="O18" s="17"/>
      <c r="P18" s="16"/>
      <c r="Q18" s="17"/>
      <c r="R18" s="44" t="s">
        <v>33</v>
      </c>
      <c r="S18" s="44" t="s">
        <v>34</v>
      </c>
      <c r="T18" s="45" t="s">
        <v>34</v>
      </c>
      <c r="U18" s="44" t="s">
        <v>34</v>
      </c>
      <c r="V18" s="45" t="s">
        <v>34</v>
      </c>
      <c r="W18" s="44" t="s">
        <v>34</v>
      </c>
      <c r="X18" s="45" t="s">
        <v>34</v>
      </c>
      <c r="Y18" s="44" t="s">
        <v>34</v>
      </c>
      <c r="Z18" s="44" t="s">
        <v>36</v>
      </c>
      <c r="AA18" s="45" t="s">
        <v>36</v>
      </c>
      <c r="AB18" s="44" t="s">
        <v>36</v>
      </c>
      <c r="AC18" s="44" t="s">
        <v>36</v>
      </c>
      <c r="AD18" s="17"/>
      <c r="AE18" s="17"/>
      <c r="AF18" s="18"/>
      <c r="AG18" s="16"/>
      <c r="AH18" s="17"/>
      <c r="AI18" s="17"/>
      <c r="AJ18" s="17"/>
      <c r="AK18" s="18"/>
      <c r="AL18" s="16"/>
      <c r="AM18" s="17"/>
      <c r="AN18" s="17"/>
      <c r="AO18" s="18"/>
      <c r="AP18" s="17"/>
      <c r="AQ18" s="18"/>
      <c r="AR18" s="16"/>
      <c r="AS18" s="44" t="s">
        <v>33</v>
      </c>
      <c r="AT18" s="46" t="s">
        <v>34</v>
      </c>
      <c r="AU18" s="44" t="s">
        <v>34</v>
      </c>
      <c r="AV18" s="44" t="s">
        <v>34</v>
      </c>
      <c r="AW18" s="45" t="s">
        <v>34</v>
      </c>
      <c r="AX18" s="46" t="s">
        <v>34</v>
      </c>
      <c r="AY18" s="44" t="s">
        <v>34</v>
      </c>
      <c r="AZ18" s="44" t="s">
        <v>34</v>
      </c>
      <c r="BA18" s="45" t="s">
        <v>34</v>
      </c>
      <c r="BB18" s="47"/>
      <c r="BC18" s="5" t="s">
        <v>31</v>
      </c>
      <c r="BD18" s="6">
        <v>30</v>
      </c>
      <c r="BE18" s="7">
        <f>COUNTIF(B18:BA18,"С")</f>
        <v>2</v>
      </c>
      <c r="BF18" s="7">
        <f>COUNTIF(B18:BA18,"А")</f>
        <v>0</v>
      </c>
      <c r="BG18" s="7">
        <f>COUNTIF(B18:BA18,"Н")</f>
        <v>0</v>
      </c>
      <c r="BH18" s="7">
        <f>COUNTIF(B18:BA18,"П")</f>
        <v>4</v>
      </c>
      <c r="BI18" s="7">
        <f>COUNTIF(B18:BA18,"Д")</f>
        <v>0</v>
      </c>
      <c r="BJ18" s="7">
        <f>COUNTIF(B18:BA18,"К")</f>
        <v>15</v>
      </c>
      <c r="BK18" s="8">
        <f>SUM(BD18:BJ18)</f>
        <v>51</v>
      </c>
    </row>
    <row r="19" spans="1:63" ht="19.5" customHeight="1" thickBot="1">
      <c r="A19" s="48" t="s">
        <v>32</v>
      </c>
      <c r="B19" s="19" t="s">
        <v>180</v>
      </c>
      <c r="C19" s="20" t="s">
        <v>180</v>
      </c>
      <c r="D19" s="20" t="s">
        <v>180</v>
      </c>
      <c r="E19" s="20" t="s">
        <v>36</v>
      </c>
      <c r="F19" s="21" t="s">
        <v>36</v>
      </c>
      <c r="G19" s="19" t="s">
        <v>36</v>
      </c>
      <c r="H19" s="20" t="s">
        <v>36</v>
      </c>
      <c r="I19" s="19" t="s">
        <v>36</v>
      </c>
      <c r="J19" s="20" t="s">
        <v>36</v>
      </c>
      <c r="K19" s="20" t="s">
        <v>180</v>
      </c>
      <c r="L19" s="19" t="s">
        <v>180</v>
      </c>
      <c r="M19" s="20" t="s">
        <v>180</v>
      </c>
      <c r="N19" s="20" t="s">
        <v>180</v>
      </c>
      <c r="O19" s="20" t="s">
        <v>180</v>
      </c>
      <c r="P19" s="21" t="s">
        <v>180</v>
      </c>
      <c r="Q19" s="17" t="s">
        <v>180</v>
      </c>
      <c r="R19" s="49" t="s">
        <v>33</v>
      </c>
      <c r="S19" s="49" t="s">
        <v>33</v>
      </c>
      <c r="T19" s="17"/>
      <c r="U19" s="20" t="s">
        <v>37</v>
      </c>
      <c r="V19" s="20" t="s">
        <v>37</v>
      </c>
      <c r="W19" s="20"/>
      <c r="X19" s="21"/>
      <c r="Y19" s="19"/>
      <c r="Z19" s="20"/>
      <c r="AA19" s="20"/>
      <c r="AB19" s="21"/>
      <c r="AC19" s="19"/>
      <c r="AD19" s="20"/>
      <c r="AE19" s="20"/>
      <c r="AF19" s="21"/>
      <c r="AG19" s="19"/>
      <c r="AH19" s="20"/>
      <c r="AI19" s="20"/>
      <c r="AJ19" s="20"/>
      <c r="AK19" s="21"/>
      <c r="AL19" s="19"/>
      <c r="AM19" s="20"/>
      <c r="AN19" s="20"/>
      <c r="AO19" s="21"/>
      <c r="AP19" s="20"/>
      <c r="AQ19" s="20"/>
      <c r="AR19" s="20"/>
      <c r="AS19" s="21"/>
      <c r="AT19" s="19"/>
      <c r="AU19" s="20"/>
      <c r="AV19" s="20"/>
      <c r="AW19" s="21"/>
      <c r="AX19" s="19"/>
      <c r="AY19" s="20"/>
      <c r="AZ19" s="20"/>
      <c r="BA19" s="21"/>
      <c r="BB19" s="47"/>
      <c r="BC19" s="70" t="s">
        <v>32</v>
      </c>
      <c r="BD19" s="71">
        <v>8</v>
      </c>
      <c r="BE19" s="72">
        <f>COUNTIF(B19:BA19,"С")</f>
        <v>2</v>
      </c>
      <c r="BF19" s="72">
        <f>COUNTIF(B19:BA19,"А")</f>
        <v>2</v>
      </c>
      <c r="BG19" s="72">
        <f>COUNTIF(B19:BA19,"Н")</f>
        <v>0</v>
      </c>
      <c r="BH19" s="72">
        <f>COUNTIF(B19:BA19,"П")</f>
        <v>6</v>
      </c>
      <c r="BI19" s="72">
        <f>COUNTIF(B19:BA19,"Д")</f>
        <v>0</v>
      </c>
      <c r="BJ19" s="72">
        <f>COUNTIF(B19:BA19,"К")</f>
        <v>0</v>
      </c>
      <c r="BK19" s="73">
        <f>SUM(BD19:BJ19)</f>
        <v>18</v>
      </c>
    </row>
    <row r="20" spans="55:63" ht="15.75" thickBot="1">
      <c r="BC20" s="74" t="s">
        <v>69</v>
      </c>
      <c r="BD20" s="75">
        <f aca="true" t="shared" si="0" ref="BD20:BK20">SUM(BD18:BD19)</f>
        <v>38</v>
      </c>
      <c r="BE20" s="75">
        <f t="shared" si="0"/>
        <v>4</v>
      </c>
      <c r="BF20" s="75">
        <f t="shared" si="0"/>
        <v>2</v>
      </c>
      <c r="BG20" s="75">
        <f t="shared" si="0"/>
        <v>0</v>
      </c>
      <c r="BH20" s="75">
        <f t="shared" si="0"/>
        <v>10</v>
      </c>
      <c r="BI20" s="75">
        <f t="shared" si="0"/>
        <v>0</v>
      </c>
      <c r="BJ20" s="75">
        <f t="shared" si="0"/>
        <v>15</v>
      </c>
      <c r="BK20" s="76">
        <f t="shared" si="0"/>
        <v>69</v>
      </c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63" s="51" customFormat="1" ht="18.75" customHeight="1">
      <c r="A22" s="10" t="s">
        <v>39</v>
      </c>
      <c r="B22" s="11"/>
      <c r="C22" s="11"/>
      <c r="D22" s="11"/>
      <c r="E22" s="11"/>
      <c r="F22" s="12"/>
      <c r="G22" s="254" t="s">
        <v>40</v>
      </c>
      <c r="H22" s="254"/>
      <c r="I22" s="254"/>
      <c r="J22" s="254"/>
      <c r="K22" s="254"/>
      <c r="L22" s="11"/>
      <c r="M22" s="14" t="s">
        <v>33</v>
      </c>
      <c r="N22" s="254" t="s">
        <v>60</v>
      </c>
      <c r="O22" s="254"/>
      <c r="P22" s="254"/>
      <c r="Q22" s="254"/>
      <c r="R22" s="11"/>
      <c r="S22" s="9" t="s">
        <v>35</v>
      </c>
      <c r="T22" s="254" t="s">
        <v>41</v>
      </c>
      <c r="U22" s="254"/>
      <c r="V22" s="254"/>
      <c r="W22" s="254"/>
      <c r="X22" s="254"/>
      <c r="Y22" s="11"/>
      <c r="Z22" s="9" t="s">
        <v>36</v>
      </c>
      <c r="AA22" s="254" t="s">
        <v>42</v>
      </c>
      <c r="AB22" s="254"/>
      <c r="AC22" s="254"/>
      <c r="AD22" s="254"/>
      <c r="AE22" s="254"/>
      <c r="AF22" s="11"/>
      <c r="AG22" s="9" t="s">
        <v>37</v>
      </c>
      <c r="AH22" s="245" t="s">
        <v>29</v>
      </c>
      <c r="AI22" s="245"/>
      <c r="AJ22" s="245"/>
      <c r="AK22" s="245"/>
      <c r="AL22" s="245"/>
      <c r="AM22" s="245"/>
      <c r="AN22" s="13"/>
      <c r="AO22" s="9" t="s">
        <v>59</v>
      </c>
      <c r="AP22" s="245"/>
      <c r="AQ22" s="245"/>
      <c r="AR22" s="245"/>
      <c r="AS22" s="245"/>
      <c r="AT22" s="245"/>
      <c r="AU22" s="1"/>
      <c r="AV22" s="9" t="s">
        <v>34</v>
      </c>
      <c r="AW22" s="245" t="s">
        <v>30</v>
      </c>
      <c r="AX22" s="245"/>
      <c r="AY22" s="245"/>
      <c r="AZ22" s="245"/>
      <c r="BA22" s="245"/>
      <c r="BB22" s="36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s="53" customFormat="1" ht="21">
      <c r="A23" s="15"/>
      <c r="B23" s="15"/>
      <c r="C23" s="15"/>
      <c r="D23" s="15"/>
      <c r="E23" s="15"/>
      <c r="F23" s="15"/>
      <c r="G23" s="254"/>
      <c r="H23" s="254"/>
      <c r="I23" s="254"/>
      <c r="J23" s="254"/>
      <c r="K23" s="254"/>
      <c r="L23" s="15"/>
      <c r="M23" s="15"/>
      <c r="N23" s="254"/>
      <c r="O23" s="254"/>
      <c r="P23" s="254"/>
      <c r="Q23" s="254"/>
      <c r="R23" s="15"/>
      <c r="S23" s="15"/>
      <c r="T23" s="254"/>
      <c r="U23" s="254"/>
      <c r="V23" s="254"/>
      <c r="W23" s="254"/>
      <c r="X23" s="254"/>
      <c r="Y23" s="15"/>
      <c r="Z23" s="15"/>
      <c r="AA23" s="254"/>
      <c r="AB23" s="254"/>
      <c r="AC23" s="254"/>
      <c r="AD23" s="254"/>
      <c r="AE23" s="254"/>
      <c r="AF23" s="15"/>
      <c r="AG23" s="15"/>
      <c r="AH23" s="245"/>
      <c r="AI23" s="245"/>
      <c r="AJ23" s="245"/>
      <c r="AK23" s="245"/>
      <c r="AL23" s="245"/>
      <c r="AM23" s="245"/>
      <c r="AN23" s="13"/>
      <c r="AO23" s="15"/>
      <c r="AP23" s="245"/>
      <c r="AQ23" s="245"/>
      <c r="AR23" s="245"/>
      <c r="AS23" s="245"/>
      <c r="AT23" s="245"/>
      <c r="AU23" s="15"/>
      <c r="AV23" s="15"/>
      <c r="AW23" s="245"/>
      <c r="AX23" s="245"/>
      <c r="AY23" s="245"/>
      <c r="AZ23" s="245"/>
      <c r="BA23" s="245"/>
      <c r="BB23" s="36"/>
      <c r="BC23" s="52"/>
      <c r="BD23" s="52"/>
      <c r="BE23" s="52"/>
      <c r="BF23" s="52"/>
      <c r="BG23" s="52"/>
      <c r="BH23" s="52"/>
      <c r="BI23" s="52"/>
      <c r="BJ23" s="52"/>
      <c r="BK23" s="52"/>
    </row>
  </sheetData>
  <sheetProtection deleteRows="0"/>
  <mergeCells count="53">
    <mergeCell ref="AX7:BE7"/>
    <mergeCell ref="AX8:BE8"/>
    <mergeCell ref="AX9:BE9"/>
    <mergeCell ref="A14:BA14"/>
    <mergeCell ref="T11:AB11"/>
    <mergeCell ref="AC10:AU10"/>
    <mergeCell ref="AC11:BK11"/>
    <mergeCell ref="B16:F16"/>
    <mergeCell ref="A16:A17"/>
    <mergeCell ref="T9:AB9"/>
    <mergeCell ref="AC9:AU9"/>
    <mergeCell ref="AC8:AU8"/>
    <mergeCell ref="AC7:AU7"/>
    <mergeCell ref="AL16:AO16"/>
    <mergeCell ref="AC16:AF16"/>
    <mergeCell ref="AG16:AK16"/>
    <mergeCell ref="AP16:AS16"/>
    <mergeCell ref="BF16:BF17"/>
    <mergeCell ref="BG16:BG17"/>
    <mergeCell ref="AT16:AW16"/>
    <mergeCell ref="T10:AB10"/>
    <mergeCell ref="G16:K16"/>
    <mergeCell ref="L16:O16"/>
    <mergeCell ref="P16:S16"/>
    <mergeCell ref="T16:X16"/>
    <mergeCell ref="Y16:AB16"/>
    <mergeCell ref="BC14:BK14"/>
    <mergeCell ref="A4:BK4"/>
    <mergeCell ref="A5:BK5"/>
    <mergeCell ref="A2:BK2"/>
    <mergeCell ref="A3:BK3"/>
    <mergeCell ref="AX16:BA16"/>
    <mergeCell ref="T7:AB7"/>
    <mergeCell ref="T8:AB8"/>
    <mergeCell ref="BC16:BC17"/>
    <mergeCell ref="BD16:BD17"/>
    <mergeCell ref="BE16:BE17"/>
    <mergeCell ref="G22:K23"/>
    <mergeCell ref="N22:Q23"/>
    <mergeCell ref="T22:X23"/>
    <mergeCell ref="AA22:AE23"/>
    <mergeCell ref="AH22:AM23"/>
    <mergeCell ref="AP22:AT23"/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2"/>
  <sheetViews>
    <sheetView view="pageBreakPreview" zoomScale="81" zoomScaleNormal="85" zoomScaleSheetLayoutView="81" zoomScalePageLayoutView="0" workbookViewId="0" topLeftCell="A14">
      <selection activeCell="G28" sqref="G28"/>
    </sheetView>
  </sheetViews>
  <sheetFormatPr defaultColWidth="9.125" defaultRowHeight="12.75"/>
  <cols>
    <col min="1" max="1" width="12.625" style="54" customWidth="1"/>
    <col min="2" max="2" width="80.625" style="54" customWidth="1"/>
    <col min="3" max="8" width="2.375" style="54" customWidth="1"/>
    <col min="9" max="9" width="4.625" style="54" customWidth="1"/>
    <col min="10" max="10" width="7.875" style="64" customWidth="1"/>
    <col min="11" max="11" width="6.625" style="54" customWidth="1"/>
    <col min="12" max="15" width="6.625" style="64" customWidth="1"/>
    <col min="16" max="16" width="8.125" style="64" customWidth="1"/>
    <col min="17" max="18" width="7.625" style="78" customWidth="1"/>
    <col min="19" max="19" width="7.625" style="63" customWidth="1"/>
    <col min="20" max="16384" width="9.125" style="54" customWidth="1"/>
  </cols>
  <sheetData>
    <row r="1" spans="1:19" ht="30" customHeight="1" thickBot="1">
      <c r="A1" s="327" t="s">
        <v>109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30" customHeight="1">
      <c r="A2" s="342" t="s">
        <v>92</v>
      </c>
      <c r="B2" s="329" t="s">
        <v>93</v>
      </c>
      <c r="C2" s="336" t="s">
        <v>94</v>
      </c>
      <c r="D2" s="337"/>
      <c r="E2" s="337"/>
      <c r="F2" s="337"/>
      <c r="G2" s="337"/>
      <c r="H2" s="337"/>
      <c r="I2" s="338"/>
      <c r="J2" s="354" t="s">
        <v>4</v>
      </c>
      <c r="K2" s="355"/>
      <c r="L2" s="355"/>
      <c r="M2" s="355"/>
      <c r="N2" s="355"/>
      <c r="O2" s="355"/>
      <c r="P2" s="356"/>
      <c r="Q2" s="336" t="s">
        <v>122</v>
      </c>
      <c r="R2" s="355"/>
      <c r="S2" s="355"/>
    </row>
    <row r="3" spans="1:19" ht="15.75" customHeight="1">
      <c r="A3" s="343"/>
      <c r="B3" s="330"/>
      <c r="C3" s="339"/>
      <c r="D3" s="340"/>
      <c r="E3" s="340"/>
      <c r="F3" s="340"/>
      <c r="G3" s="340"/>
      <c r="H3" s="340"/>
      <c r="I3" s="341"/>
      <c r="J3" s="368" t="s">
        <v>9</v>
      </c>
      <c r="K3" s="366" t="s">
        <v>10</v>
      </c>
      <c r="L3" s="370" t="s">
        <v>61</v>
      </c>
      <c r="M3" s="363" t="s">
        <v>5</v>
      </c>
      <c r="N3" s="364"/>
      <c r="O3" s="365"/>
      <c r="P3" s="351" t="s">
        <v>63</v>
      </c>
      <c r="Q3" s="361" t="s">
        <v>6</v>
      </c>
      <c r="R3" s="362"/>
      <c r="S3" s="122" t="s">
        <v>7</v>
      </c>
    </row>
    <row r="4" spans="1:19" ht="15.75" customHeight="1">
      <c r="A4" s="343"/>
      <c r="B4" s="330"/>
      <c r="C4" s="345" t="s">
        <v>1</v>
      </c>
      <c r="D4" s="346"/>
      <c r="E4" s="346"/>
      <c r="F4" s="346" t="s">
        <v>2</v>
      </c>
      <c r="G4" s="346"/>
      <c r="H4" s="346"/>
      <c r="I4" s="332" t="s">
        <v>125</v>
      </c>
      <c r="J4" s="368"/>
      <c r="K4" s="366"/>
      <c r="L4" s="371"/>
      <c r="M4" s="334" t="s">
        <v>3</v>
      </c>
      <c r="N4" s="349" t="s">
        <v>8</v>
      </c>
      <c r="O4" s="334" t="s">
        <v>62</v>
      </c>
      <c r="P4" s="352"/>
      <c r="Q4" s="180">
        <v>1</v>
      </c>
      <c r="R4" s="181">
        <v>2</v>
      </c>
      <c r="S4" s="122">
        <v>3</v>
      </c>
    </row>
    <row r="5" spans="1:19" ht="30" customHeight="1">
      <c r="A5" s="343"/>
      <c r="B5" s="330"/>
      <c r="C5" s="345"/>
      <c r="D5" s="346"/>
      <c r="E5" s="346"/>
      <c r="F5" s="346"/>
      <c r="G5" s="346"/>
      <c r="H5" s="346"/>
      <c r="I5" s="332"/>
      <c r="J5" s="368"/>
      <c r="K5" s="366"/>
      <c r="L5" s="371"/>
      <c r="M5" s="334"/>
      <c r="N5" s="349"/>
      <c r="O5" s="334"/>
      <c r="P5" s="352"/>
      <c r="Q5" s="375" t="s">
        <v>123</v>
      </c>
      <c r="R5" s="376"/>
      <c r="S5" s="376"/>
    </row>
    <row r="6" spans="1:19" ht="14.25" customHeight="1">
      <c r="A6" s="343"/>
      <c r="B6" s="330"/>
      <c r="C6" s="345"/>
      <c r="D6" s="346"/>
      <c r="E6" s="346"/>
      <c r="F6" s="346"/>
      <c r="G6" s="346"/>
      <c r="H6" s="346"/>
      <c r="I6" s="332"/>
      <c r="J6" s="368"/>
      <c r="K6" s="366"/>
      <c r="L6" s="371"/>
      <c r="M6" s="334"/>
      <c r="N6" s="349"/>
      <c r="O6" s="334"/>
      <c r="P6" s="352"/>
      <c r="Q6" s="123">
        <v>10</v>
      </c>
      <c r="R6" s="124">
        <v>20</v>
      </c>
      <c r="S6" s="124">
        <v>14</v>
      </c>
    </row>
    <row r="7" spans="1:19" ht="52.5" customHeight="1" thickBot="1">
      <c r="A7" s="344"/>
      <c r="B7" s="331"/>
      <c r="C7" s="347"/>
      <c r="D7" s="348"/>
      <c r="E7" s="348"/>
      <c r="F7" s="348"/>
      <c r="G7" s="348"/>
      <c r="H7" s="348"/>
      <c r="I7" s="333"/>
      <c r="J7" s="369"/>
      <c r="K7" s="367"/>
      <c r="L7" s="372"/>
      <c r="M7" s="335"/>
      <c r="N7" s="350"/>
      <c r="O7" s="335"/>
      <c r="P7" s="353"/>
      <c r="Q7" s="357" t="s">
        <v>11</v>
      </c>
      <c r="R7" s="358"/>
      <c r="S7" s="358"/>
    </row>
    <row r="8" spans="1:19" ht="19.5" customHeight="1" thickBot="1">
      <c r="A8" s="26">
        <v>1</v>
      </c>
      <c r="B8" s="27">
        <v>2</v>
      </c>
      <c r="C8" s="318">
        <v>3</v>
      </c>
      <c r="D8" s="319"/>
      <c r="E8" s="320"/>
      <c r="F8" s="321">
        <v>4</v>
      </c>
      <c r="G8" s="319"/>
      <c r="H8" s="320"/>
      <c r="I8" s="28">
        <v>5</v>
      </c>
      <c r="J8" s="29">
        <v>6</v>
      </c>
      <c r="K8" s="30">
        <v>7</v>
      </c>
      <c r="L8" s="31">
        <v>8</v>
      </c>
      <c r="M8" s="31">
        <v>9</v>
      </c>
      <c r="N8" s="31">
        <v>10</v>
      </c>
      <c r="O8" s="31">
        <v>11</v>
      </c>
      <c r="P8" s="32">
        <v>12</v>
      </c>
      <c r="Q8" s="125">
        <v>13</v>
      </c>
      <c r="R8" s="126">
        <v>14</v>
      </c>
      <c r="S8" s="126">
        <v>15</v>
      </c>
    </row>
    <row r="9" spans="1:19" ht="22.5" customHeight="1" thickBot="1">
      <c r="A9" s="322" t="s">
        <v>95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</row>
    <row r="10" spans="1:19" s="55" customFormat="1" ht="24.75" customHeight="1" thickBot="1">
      <c r="A10" s="299" t="s">
        <v>101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</row>
    <row r="11" spans="1:21" s="57" customFormat="1" ht="24.75" customHeight="1">
      <c r="A11" s="79" t="s">
        <v>113</v>
      </c>
      <c r="B11" s="80" t="s">
        <v>124</v>
      </c>
      <c r="C11" s="187"/>
      <c r="D11" s="187"/>
      <c r="E11" s="188"/>
      <c r="F11" s="189"/>
      <c r="G11" s="187">
        <v>2</v>
      </c>
      <c r="H11" s="188"/>
      <c r="I11" s="183"/>
      <c r="J11" s="81">
        <f>K11*30</f>
        <v>90</v>
      </c>
      <c r="K11" s="82">
        <f>SUM(Q11:S11)</f>
        <v>3</v>
      </c>
      <c r="L11" s="82">
        <v>30</v>
      </c>
      <c r="M11" s="83">
        <v>10</v>
      </c>
      <c r="N11" s="83">
        <v>20</v>
      </c>
      <c r="O11" s="83"/>
      <c r="P11" s="84">
        <f>J11-L11</f>
        <v>60</v>
      </c>
      <c r="Q11" s="81"/>
      <c r="R11" s="82">
        <v>3</v>
      </c>
      <c r="S11" s="82"/>
      <c r="T11" s="56"/>
      <c r="U11" s="56"/>
    </row>
    <row r="12" spans="1:19" s="56" customFormat="1" ht="24.75" customHeight="1">
      <c r="A12" s="79" t="s">
        <v>114</v>
      </c>
      <c r="B12" s="85" t="s">
        <v>131</v>
      </c>
      <c r="C12" s="187"/>
      <c r="D12" s="187"/>
      <c r="E12" s="188"/>
      <c r="F12" s="189"/>
      <c r="G12" s="187">
        <v>1</v>
      </c>
      <c r="H12" s="188"/>
      <c r="I12" s="183"/>
      <c r="J12" s="81">
        <f>K12*30</f>
        <v>90</v>
      </c>
      <c r="K12" s="82">
        <f>SUM(Q12:S12)</f>
        <v>3</v>
      </c>
      <c r="L12" s="82">
        <v>30</v>
      </c>
      <c r="M12" s="83">
        <v>10</v>
      </c>
      <c r="N12" s="83">
        <v>20</v>
      </c>
      <c r="O12" s="83"/>
      <c r="P12" s="84">
        <f>J12-L12</f>
        <v>60</v>
      </c>
      <c r="Q12" s="81">
        <v>3</v>
      </c>
      <c r="R12" s="82"/>
      <c r="S12" s="82"/>
    </row>
    <row r="13" spans="1:19" s="56" customFormat="1" ht="24.75" customHeight="1">
      <c r="A13" s="79" t="s">
        <v>115</v>
      </c>
      <c r="B13" s="85" t="s">
        <v>162</v>
      </c>
      <c r="C13" s="187"/>
      <c r="D13" s="187"/>
      <c r="E13" s="188"/>
      <c r="F13" s="189"/>
      <c r="G13" s="187">
        <v>2</v>
      </c>
      <c r="H13" s="188"/>
      <c r="I13" s="183"/>
      <c r="J13" s="81">
        <f>K13*30</f>
        <v>180</v>
      </c>
      <c r="K13" s="82">
        <f>SUM(Q13:S13)</f>
        <v>6</v>
      </c>
      <c r="L13" s="82">
        <v>60</v>
      </c>
      <c r="M13" s="83"/>
      <c r="N13" s="83">
        <v>60</v>
      </c>
      <c r="O13" s="83"/>
      <c r="P13" s="84">
        <f>J13-L13</f>
        <v>120</v>
      </c>
      <c r="Q13" s="81">
        <v>3</v>
      </c>
      <c r="R13" s="82">
        <v>3</v>
      </c>
      <c r="S13" s="82"/>
    </row>
    <row r="14" spans="1:19" s="56" customFormat="1" ht="24.75" customHeight="1">
      <c r="A14" s="79" t="s">
        <v>116</v>
      </c>
      <c r="B14" s="85" t="s">
        <v>168</v>
      </c>
      <c r="C14" s="187"/>
      <c r="D14" s="187"/>
      <c r="E14" s="188"/>
      <c r="F14" s="189"/>
      <c r="G14" s="187">
        <v>1</v>
      </c>
      <c r="H14" s="188"/>
      <c r="I14" s="183"/>
      <c r="J14" s="81">
        <f>K14*30</f>
        <v>90</v>
      </c>
      <c r="K14" s="82">
        <f>SUM(Q14:S14)</f>
        <v>3</v>
      </c>
      <c r="L14" s="82">
        <v>30</v>
      </c>
      <c r="M14" s="83">
        <v>10</v>
      </c>
      <c r="N14" s="83">
        <v>20</v>
      </c>
      <c r="O14" s="83"/>
      <c r="P14" s="84">
        <f>J14-L14</f>
        <v>60</v>
      </c>
      <c r="Q14" s="81">
        <v>3</v>
      </c>
      <c r="R14" s="82"/>
      <c r="S14" s="82"/>
    </row>
    <row r="15" spans="1:21" s="59" customFormat="1" ht="24.75" customHeight="1" thickBot="1">
      <c r="A15" s="301" t="s">
        <v>96</v>
      </c>
      <c r="B15" s="302"/>
      <c r="C15" s="316"/>
      <c r="D15" s="316"/>
      <c r="E15" s="317"/>
      <c r="F15" s="326">
        <v>4</v>
      </c>
      <c r="G15" s="316"/>
      <c r="H15" s="317"/>
      <c r="I15" s="86"/>
      <c r="J15" s="87">
        <f aca="true" t="shared" si="0" ref="J15:S15">SUM(J11:J14)</f>
        <v>450</v>
      </c>
      <c r="K15" s="88">
        <f t="shared" si="0"/>
        <v>15</v>
      </c>
      <c r="L15" s="88">
        <f t="shared" si="0"/>
        <v>150</v>
      </c>
      <c r="M15" s="88">
        <f t="shared" si="0"/>
        <v>30</v>
      </c>
      <c r="N15" s="88">
        <f t="shared" si="0"/>
        <v>120</v>
      </c>
      <c r="O15" s="88">
        <f t="shared" si="0"/>
        <v>0</v>
      </c>
      <c r="P15" s="89">
        <f t="shared" si="0"/>
        <v>300</v>
      </c>
      <c r="Q15" s="87">
        <f t="shared" si="0"/>
        <v>9</v>
      </c>
      <c r="R15" s="88">
        <f t="shared" si="0"/>
        <v>6</v>
      </c>
      <c r="S15" s="88">
        <f t="shared" si="0"/>
        <v>0</v>
      </c>
      <c r="T15" s="58"/>
      <c r="U15" s="58"/>
    </row>
    <row r="16" spans="1:19" s="60" customFormat="1" ht="12" customHeight="1" thickBot="1">
      <c r="A16" s="359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</row>
    <row r="17" spans="1:19" s="60" customFormat="1" ht="19.5" customHeight="1">
      <c r="A17" s="324" t="s">
        <v>102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</row>
    <row r="18" spans="1:19" s="60" customFormat="1" ht="25.5" customHeight="1">
      <c r="A18" s="79" t="s">
        <v>175</v>
      </c>
      <c r="B18" s="190" t="s">
        <v>178</v>
      </c>
      <c r="C18" s="90"/>
      <c r="D18" s="90"/>
      <c r="E18" s="91"/>
      <c r="F18" s="183"/>
      <c r="G18" s="90">
        <v>2</v>
      </c>
      <c r="H18" s="91"/>
      <c r="I18" s="183"/>
      <c r="J18" s="81">
        <f>K18*30</f>
        <v>90</v>
      </c>
      <c r="K18" s="82">
        <v>3</v>
      </c>
      <c r="L18" s="82">
        <v>30</v>
      </c>
      <c r="M18" s="83">
        <v>10</v>
      </c>
      <c r="N18" s="83">
        <v>20</v>
      </c>
      <c r="O18" s="83"/>
      <c r="P18" s="84">
        <f aca="true" t="shared" si="1" ref="P18:P24">J18-L18</f>
        <v>60</v>
      </c>
      <c r="Q18" s="81"/>
      <c r="R18" s="82">
        <v>3</v>
      </c>
      <c r="S18" s="82"/>
    </row>
    <row r="19" spans="1:19" s="60" customFormat="1" ht="25.5" customHeight="1">
      <c r="A19" s="79" t="s">
        <v>117</v>
      </c>
      <c r="B19" s="190" t="s">
        <v>153</v>
      </c>
      <c r="C19" s="90"/>
      <c r="D19" s="90">
        <v>1</v>
      </c>
      <c r="E19" s="91"/>
      <c r="F19" s="183"/>
      <c r="G19" s="90"/>
      <c r="H19" s="91"/>
      <c r="I19" s="183"/>
      <c r="J19" s="81">
        <f>K19*30</f>
        <v>150</v>
      </c>
      <c r="K19" s="82">
        <v>5</v>
      </c>
      <c r="L19" s="82">
        <f aca="true" t="shared" si="2" ref="L19:L24">K19*10</f>
        <v>50</v>
      </c>
      <c r="M19" s="83">
        <v>20</v>
      </c>
      <c r="N19" s="83">
        <v>30</v>
      </c>
      <c r="O19" s="83"/>
      <c r="P19" s="84">
        <f t="shared" si="1"/>
        <v>100</v>
      </c>
      <c r="Q19" s="81">
        <v>5</v>
      </c>
      <c r="R19" s="82"/>
      <c r="S19" s="82"/>
    </row>
    <row r="20" spans="1:19" s="60" customFormat="1" ht="25.5" customHeight="1">
      <c r="A20" s="79" t="s">
        <v>118</v>
      </c>
      <c r="B20" s="190" t="s">
        <v>159</v>
      </c>
      <c r="C20" s="90"/>
      <c r="D20" s="90">
        <v>1</v>
      </c>
      <c r="E20" s="91"/>
      <c r="F20" s="183"/>
      <c r="G20" s="90"/>
      <c r="H20" s="91"/>
      <c r="I20" s="183"/>
      <c r="J20" s="81">
        <v>120</v>
      </c>
      <c r="K20" s="82">
        <v>4</v>
      </c>
      <c r="L20" s="82">
        <f t="shared" si="2"/>
        <v>40</v>
      </c>
      <c r="M20" s="83">
        <v>10</v>
      </c>
      <c r="N20" s="83">
        <v>30</v>
      </c>
      <c r="O20" s="83"/>
      <c r="P20" s="84">
        <f t="shared" si="1"/>
        <v>80</v>
      </c>
      <c r="Q20" s="81">
        <v>4</v>
      </c>
      <c r="R20" s="82"/>
      <c r="S20" s="82"/>
    </row>
    <row r="21" spans="1:19" s="60" customFormat="1" ht="25.5" customHeight="1">
      <c r="A21" s="79" t="s">
        <v>132</v>
      </c>
      <c r="B21" s="80" t="s">
        <v>129</v>
      </c>
      <c r="C21" s="90"/>
      <c r="D21" s="90">
        <v>1</v>
      </c>
      <c r="E21" s="91"/>
      <c r="F21" s="183"/>
      <c r="G21" s="90"/>
      <c r="H21" s="91"/>
      <c r="I21" s="183"/>
      <c r="J21" s="81">
        <f>K21*30</f>
        <v>120</v>
      </c>
      <c r="K21" s="82">
        <v>4</v>
      </c>
      <c r="L21" s="82">
        <f t="shared" si="2"/>
        <v>40</v>
      </c>
      <c r="M21" s="83">
        <v>16</v>
      </c>
      <c r="N21" s="83">
        <v>24</v>
      </c>
      <c r="O21" s="83"/>
      <c r="P21" s="84">
        <f t="shared" si="1"/>
        <v>80</v>
      </c>
      <c r="Q21" s="81">
        <v>4</v>
      </c>
      <c r="R21" s="82"/>
      <c r="S21" s="82"/>
    </row>
    <row r="22" spans="1:19" s="60" customFormat="1" ht="24.75" customHeight="1">
      <c r="A22" s="224" t="s">
        <v>133</v>
      </c>
      <c r="B22" s="225" t="s">
        <v>170</v>
      </c>
      <c r="C22" s="226"/>
      <c r="D22" s="226">
        <v>3</v>
      </c>
      <c r="E22" s="227"/>
      <c r="F22" s="228"/>
      <c r="G22" s="226"/>
      <c r="H22" s="227"/>
      <c r="I22" s="228"/>
      <c r="J22" s="229">
        <f>K22*30</f>
        <v>90</v>
      </c>
      <c r="K22" s="230">
        <v>3</v>
      </c>
      <c r="L22" s="230">
        <f t="shared" si="2"/>
        <v>30</v>
      </c>
      <c r="M22" s="231">
        <v>10</v>
      </c>
      <c r="N22" s="231">
        <v>20</v>
      </c>
      <c r="O22" s="231"/>
      <c r="P22" s="232">
        <f t="shared" si="1"/>
        <v>60</v>
      </c>
      <c r="Q22" s="229"/>
      <c r="R22" s="230"/>
      <c r="S22" s="230">
        <v>3</v>
      </c>
    </row>
    <row r="23" spans="1:19" s="60" customFormat="1" ht="24.75" customHeight="1">
      <c r="A23" s="224" t="s">
        <v>169</v>
      </c>
      <c r="B23" s="225" t="s">
        <v>166</v>
      </c>
      <c r="C23" s="226"/>
      <c r="D23" s="226"/>
      <c r="E23" s="227"/>
      <c r="F23" s="228"/>
      <c r="G23" s="226">
        <v>3</v>
      </c>
      <c r="H23" s="227"/>
      <c r="I23" s="228"/>
      <c r="J23" s="229">
        <f>K23*30</f>
        <v>90</v>
      </c>
      <c r="K23" s="230">
        <v>3</v>
      </c>
      <c r="L23" s="230">
        <f t="shared" si="2"/>
        <v>30</v>
      </c>
      <c r="M23" s="231">
        <v>10</v>
      </c>
      <c r="N23" s="231">
        <v>20</v>
      </c>
      <c r="O23" s="231"/>
      <c r="P23" s="232">
        <f t="shared" si="1"/>
        <v>60</v>
      </c>
      <c r="Q23" s="229"/>
      <c r="R23" s="230"/>
      <c r="S23" s="230">
        <v>3</v>
      </c>
    </row>
    <row r="24" spans="1:19" s="60" customFormat="1" ht="27" customHeight="1">
      <c r="A24" s="79" t="s">
        <v>154</v>
      </c>
      <c r="B24" s="80" t="s">
        <v>160</v>
      </c>
      <c r="C24" s="90"/>
      <c r="D24" s="90"/>
      <c r="E24" s="91"/>
      <c r="F24" s="183"/>
      <c r="G24" s="90">
        <v>1</v>
      </c>
      <c r="H24" s="91"/>
      <c r="I24" s="183"/>
      <c r="J24" s="81">
        <v>150</v>
      </c>
      <c r="K24" s="82">
        <v>5</v>
      </c>
      <c r="L24" s="82">
        <f t="shared" si="2"/>
        <v>50</v>
      </c>
      <c r="M24" s="83">
        <v>20</v>
      </c>
      <c r="N24" s="83">
        <v>30</v>
      </c>
      <c r="O24" s="83"/>
      <c r="P24" s="84">
        <f t="shared" si="1"/>
        <v>100</v>
      </c>
      <c r="Q24" s="81">
        <v>5</v>
      </c>
      <c r="R24" s="82"/>
      <c r="S24" s="82"/>
    </row>
    <row r="25" spans="1:21" s="59" customFormat="1" ht="34.5" customHeight="1" thickBot="1">
      <c r="A25" s="301" t="s">
        <v>97</v>
      </c>
      <c r="B25" s="302"/>
      <c r="C25" s="316"/>
      <c r="D25" s="316"/>
      <c r="E25" s="317"/>
      <c r="F25" s="326">
        <v>4</v>
      </c>
      <c r="G25" s="316"/>
      <c r="H25" s="317"/>
      <c r="I25" s="86"/>
      <c r="J25" s="87">
        <f aca="true" t="shared" si="3" ref="J25:S25">SUM(J18:J24)</f>
        <v>810</v>
      </c>
      <c r="K25" s="88">
        <f t="shared" si="3"/>
        <v>27</v>
      </c>
      <c r="L25" s="88">
        <f t="shared" si="3"/>
        <v>270</v>
      </c>
      <c r="M25" s="88">
        <f t="shared" si="3"/>
        <v>96</v>
      </c>
      <c r="N25" s="88">
        <f t="shared" si="3"/>
        <v>174</v>
      </c>
      <c r="O25" s="88">
        <f t="shared" si="3"/>
        <v>0</v>
      </c>
      <c r="P25" s="89">
        <f t="shared" si="3"/>
        <v>540</v>
      </c>
      <c r="Q25" s="87">
        <f t="shared" si="3"/>
        <v>18</v>
      </c>
      <c r="R25" s="88">
        <f t="shared" si="3"/>
        <v>3</v>
      </c>
      <c r="S25" s="88">
        <f t="shared" si="3"/>
        <v>6</v>
      </c>
      <c r="T25" s="58"/>
      <c r="U25" s="58"/>
    </row>
    <row r="26" spans="1:19" s="60" customFormat="1" ht="19.5" customHeight="1" thickBot="1">
      <c r="A26" s="299" t="s">
        <v>165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</row>
    <row r="27" spans="1:19" s="63" customFormat="1" ht="24.75" customHeight="1" thickBot="1">
      <c r="A27" s="191" t="s">
        <v>155</v>
      </c>
      <c r="B27" s="192" t="s">
        <v>177</v>
      </c>
      <c r="C27" s="193"/>
      <c r="D27" s="194"/>
      <c r="E27" s="195"/>
      <c r="F27" s="196"/>
      <c r="G27" s="197">
        <v>2</v>
      </c>
      <c r="H27" s="198"/>
      <c r="I27" s="199"/>
      <c r="J27" s="81">
        <f>K27*30</f>
        <v>180</v>
      </c>
      <c r="K27" s="82">
        <v>6</v>
      </c>
      <c r="L27" s="82">
        <v>0</v>
      </c>
      <c r="M27" s="200"/>
      <c r="N27" s="200"/>
      <c r="O27" s="200"/>
      <c r="P27" s="201">
        <f>J27-L27</f>
        <v>180</v>
      </c>
      <c r="Q27" s="202"/>
      <c r="R27" s="96">
        <v>6</v>
      </c>
      <c r="S27" s="96"/>
    </row>
    <row r="28" spans="1:19" s="63" customFormat="1" ht="24.75" customHeight="1" thickBot="1">
      <c r="A28" s="191" t="s">
        <v>176</v>
      </c>
      <c r="B28" s="233" t="s">
        <v>179</v>
      </c>
      <c r="C28" s="234"/>
      <c r="D28" s="234"/>
      <c r="E28" s="235"/>
      <c r="F28" s="236"/>
      <c r="G28" s="237">
        <v>3</v>
      </c>
      <c r="H28" s="238"/>
      <c r="I28" s="239"/>
      <c r="J28" s="229">
        <f>K28*30</f>
        <v>270</v>
      </c>
      <c r="K28" s="230">
        <v>9</v>
      </c>
      <c r="L28" s="230">
        <v>0</v>
      </c>
      <c r="M28" s="240"/>
      <c r="N28" s="240"/>
      <c r="O28" s="240"/>
      <c r="P28" s="241">
        <f>J28-L28</f>
        <v>270</v>
      </c>
      <c r="Q28" s="242"/>
      <c r="R28" s="243"/>
      <c r="S28" s="243">
        <v>9</v>
      </c>
    </row>
    <row r="29" spans="1:19" s="63" customFormat="1" ht="24.75" customHeight="1">
      <c r="A29" s="191" t="s">
        <v>164</v>
      </c>
      <c r="B29" s="203" t="s">
        <v>163</v>
      </c>
      <c r="C29" s="97"/>
      <c r="D29" s="97"/>
      <c r="E29" s="98"/>
      <c r="F29" s="204"/>
      <c r="G29" s="205"/>
      <c r="H29" s="206"/>
      <c r="I29" s="207"/>
      <c r="J29" s="81">
        <f>K29*30</f>
        <v>270</v>
      </c>
      <c r="K29" s="82">
        <v>9</v>
      </c>
      <c r="L29" s="82">
        <v>0</v>
      </c>
      <c r="M29" s="208"/>
      <c r="N29" s="208"/>
      <c r="O29" s="208"/>
      <c r="P29" s="201">
        <f>J29-L29</f>
        <v>270</v>
      </c>
      <c r="Q29" s="209">
        <v>3</v>
      </c>
      <c r="R29" s="99">
        <v>3</v>
      </c>
      <c r="S29" s="99">
        <v>3</v>
      </c>
    </row>
    <row r="30" spans="1:19" s="62" customFormat="1" ht="23.25" customHeight="1" thickBot="1">
      <c r="A30" s="301" t="s">
        <v>167</v>
      </c>
      <c r="B30" s="302"/>
      <c r="C30" s="303"/>
      <c r="D30" s="303"/>
      <c r="E30" s="304"/>
      <c r="F30" s="307"/>
      <c r="G30" s="303"/>
      <c r="H30" s="304"/>
      <c r="I30" s="94"/>
      <c r="J30" s="87">
        <f aca="true" t="shared" si="4" ref="J30:S30">SUM(J27:J29)</f>
        <v>720</v>
      </c>
      <c r="K30" s="88">
        <f t="shared" si="4"/>
        <v>24</v>
      </c>
      <c r="L30" s="88">
        <f t="shared" si="4"/>
        <v>0</v>
      </c>
      <c r="M30" s="88">
        <f t="shared" si="4"/>
        <v>0</v>
      </c>
      <c r="N30" s="88">
        <f t="shared" si="4"/>
        <v>0</v>
      </c>
      <c r="O30" s="88">
        <f t="shared" si="4"/>
        <v>0</v>
      </c>
      <c r="P30" s="95">
        <f t="shared" si="4"/>
        <v>720</v>
      </c>
      <c r="Q30" s="87">
        <f t="shared" si="4"/>
        <v>3</v>
      </c>
      <c r="R30" s="88">
        <f t="shared" si="4"/>
        <v>9</v>
      </c>
      <c r="S30" s="88">
        <f t="shared" si="4"/>
        <v>12</v>
      </c>
    </row>
    <row r="31" spans="1:21" s="62" customFormat="1" ht="23.25" customHeight="1" thickBot="1">
      <c r="A31" s="308" t="s">
        <v>98</v>
      </c>
      <c r="B31" s="309"/>
      <c r="C31" s="278"/>
      <c r="D31" s="278"/>
      <c r="E31" s="278"/>
      <c r="F31" s="278">
        <v>2</v>
      </c>
      <c r="G31" s="278"/>
      <c r="H31" s="278"/>
      <c r="I31" s="100"/>
      <c r="J31" s="101">
        <f aca="true" t="shared" si="5" ref="J31:S31">SUM(J15,J25,J30)</f>
        <v>1980</v>
      </c>
      <c r="K31" s="101">
        <f t="shared" si="5"/>
        <v>66</v>
      </c>
      <c r="L31" s="101">
        <f t="shared" si="5"/>
        <v>420</v>
      </c>
      <c r="M31" s="101">
        <f t="shared" si="5"/>
        <v>126</v>
      </c>
      <c r="N31" s="101">
        <f t="shared" si="5"/>
        <v>294</v>
      </c>
      <c r="O31" s="101">
        <f t="shared" si="5"/>
        <v>0</v>
      </c>
      <c r="P31" s="101">
        <f t="shared" si="5"/>
        <v>1560</v>
      </c>
      <c r="Q31" s="101">
        <f t="shared" si="5"/>
        <v>30</v>
      </c>
      <c r="R31" s="101">
        <f t="shared" si="5"/>
        <v>18</v>
      </c>
      <c r="S31" s="101">
        <f t="shared" si="5"/>
        <v>18</v>
      </c>
      <c r="T31" s="61"/>
      <c r="U31" s="61"/>
    </row>
    <row r="32" spans="1:19" s="62" customFormat="1" ht="9" customHeight="1" thickBot="1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</row>
    <row r="33" spans="1:20" s="62" customFormat="1" ht="28.5" customHeight="1" thickBot="1">
      <c r="A33" s="130"/>
      <c r="B33" s="299" t="s">
        <v>99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</row>
    <row r="34" spans="1:19" s="60" customFormat="1" ht="29.25" customHeight="1" thickBot="1">
      <c r="A34" s="299" t="s">
        <v>134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</row>
    <row r="35" spans="1:20" s="60" customFormat="1" ht="29.25" customHeight="1">
      <c r="A35" s="79" t="s">
        <v>138</v>
      </c>
      <c r="B35" s="85" t="s">
        <v>136</v>
      </c>
      <c r="C35" s="90"/>
      <c r="D35" s="90"/>
      <c r="E35" s="91"/>
      <c r="F35" s="377">
        <v>2</v>
      </c>
      <c r="G35" s="378"/>
      <c r="H35" s="379"/>
      <c r="I35" s="183"/>
      <c r="J35" s="81">
        <f>K35*30</f>
        <v>150</v>
      </c>
      <c r="K35" s="82">
        <v>5</v>
      </c>
      <c r="L35" s="82">
        <v>50</v>
      </c>
      <c r="M35" s="83">
        <v>20</v>
      </c>
      <c r="N35" s="83">
        <v>30</v>
      </c>
      <c r="O35" s="83"/>
      <c r="P35" s="84">
        <f>J35-L35</f>
        <v>100</v>
      </c>
      <c r="Q35" s="127"/>
      <c r="R35" s="82">
        <v>5</v>
      </c>
      <c r="S35" s="82"/>
      <c r="T35" s="210"/>
    </row>
    <row r="36" spans="1:20" s="60" customFormat="1" ht="29.25" customHeight="1" thickBot="1">
      <c r="A36" s="211" t="s">
        <v>139</v>
      </c>
      <c r="B36" s="212" t="s">
        <v>137</v>
      </c>
      <c r="C36" s="213"/>
      <c r="D36" s="213"/>
      <c r="E36" s="214"/>
      <c r="F36" s="215"/>
      <c r="G36" s="216">
        <v>2</v>
      </c>
      <c r="H36" s="217"/>
      <c r="I36" s="218"/>
      <c r="J36" s="81">
        <f>K36*30</f>
        <v>120</v>
      </c>
      <c r="K36" s="134">
        <v>4</v>
      </c>
      <c r="L36" s="134">
        <v>40</v>
      </c>
      <c r="M36" s="219">
        <v>10</v>
      </c>
      <c r="N36" s="219">
        <v>30</v>
      </c>
      <c r="O36" s="219"/>
      <c r="P36" s="220">
        <f>J36-L36</f>
        <v>80</v>
      </c>
      <c r="Q36" s="221"/>
      <c r="R36" s="134">
        <v>4</v>
      </c>
      <c r="S36" s="134"/>
      <c r="T36" s="210"/>
    </row>
    <row r="37" spans="1:20" s="60" customFormat="1" ht="29.25" customHeight="1" thickBot="1">
      <c r="A37" s="311" t="s">
        <v>135</v>
      </c>
      <c r="B37" s="312"/>
      <c r="C37" s="276"/>
      <c r="D37" s="276"/>
      <c r="E37" s="289"/>
      <c r="F37" s="290">
        <v>2</v>
      </c>
      <c r="G37" s="276"/>
      <c r="H37" s="289"/>
      <c r="I37" s="135"/>
      <c r="J37" s="136">
        <f>SUM(J35:J36)</f>
        <v>270</v>
      </c>
      <c r="K37" s="136">
        <f aca="true" t="shared" si="6" ref="K37:S37">SUM(K35:K36)</f>
        <v>9</v>
      </c>
      <c r="L37" s="136">
        <f t="shared" si="6"/>
        <v>90</v>
      </c>
      <c r="M37" s="136">
        <f t="shared" si="6"/>
        <v>30</v>
      </c>
      <c r="N37" s="136">
        <f t="shared" si="6"/>
        <v>60</v>
      </c>
      <c r="O37" s="136">
        <f t="shared" si="6"/>
        <v>0</v>
      </c>
      <c r="P37" s="136">
        <f t="shared" si="6"/>
        <v>180</v>
      </c>
      <c r="Q37" s="136">
        <f t="shared" si="6"/>
        <v>0</v>
      </c>
      <c r="R37" s="136">
        <f t="shared" si="6"/>
        <v>9</v>
      </c>
      <c r="S37" s="101">
        <f t="shared" si="6"/>
        <v>0</v>
      </c>
      <c r="T37" s="210"/>
    </row>
    <row r="38" spans="1:20" s="60" customFormat="1" ht="29.25" customHeight="1" thickBot="1">
      <c r="A38" s="133"/>
      <c r="B38" s="299" t="s">
        <v>150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</row>
    <row r="39" spans="1:20" s="57" customFormat="1" ht="25.5" customHeight="1">
      <c r="A39" s="79" t="s">
        <v>140</v>
      </c>
      <c r="B39" s="85" t="s">
        <v>145</v>
      </c>
      <c r="C39" s="90"/>
      <c r="D39" s="90"/>
      <c r="E39" s="91"/>
      <c r="F39" s="103"/>
      <c r="G39" s="97">
        <v>2</v>
      </c>
      <c r="H39" s="98"/>
      <c r="I39" s="183"/>
      <c r="J39" s="81">
        <f>K39*30</f>
        <v>90</v>
      </c>
      <c r="K39" s="82">
        <v>3</v>
      </c>
      <c r="L39" s="82">
        <f>K39*10</f>
        <v>30</v>
      </c>
      <c r="M39" s="83">
        <v>10</v>
      </c>
      <c r="N39" s="83">
        <v>20</v>
      </c>
      <c r="O39" s="83"/>
      <c r="P39" s="84">
        <f>J39-L39</f>
        <v>60</v>
      </c>
      <c r="Q39" s="127"/>
      <c r="R39" s="82">
        <v>3</v>
      </c>
      <c r="S39" s="82"/>
      <c r="T39" s="222"/>
    </row>
    <row r="40" spans="1:20" s="57" customFormat="1" ht="24.75" customHeight="1">
      <c r="A40" s="79" t="s">
        <v>141</v>
      </c>
      <c r="B40" s="85" t="s">
        <v>146</v>
      </c>
      <c r="C40" s="90"/>
      <c r="D40" s="90"/>
      <c r="E40" s="91"/>
      <c r="F40" s="286">
        <v>3</v>
      </c>
      <c r="G40" s="287"/>
      <c r="H40" s="288"/>
      <c r="I40" s="183"/>
      <c r="J40" s="81">
        <f>K40*30</f>
        <v>90</v>
      </c>
      <c r="K40" s="82">
        <v>3</v>
      </c>
      <c r="L40" s="82">
        <f>K40*10</f>
        <v>30</v>
      </c>
      <c r="M40" s="83">
        <v>10</v>
      </c>
      <c r="N40" s="83">
        <v>20</v>
      </c>
      <c r="O40" s="83"/>
      <c r="P40" s="84">
        <f>J40-L40</f>
        <v>60</v>
      </c>
      <c r="Q40" s="81"/>
      <c r="R40" s="127"/>
      <c r="S40" s="82">
        <v>3</v>
      </c>
      <c r="T40" s="222"/>
    </row>
    <row r="41" spans="1:20" s="57" customFormat="1" ht="24.75" customHeight="1">
      <c r="A41" s="79" t="s">
        <v>142</v>
      </c>
      <c r="B41" s="85" t="s">
        <v>147</v>
      </c>
      <c r="C41" s="90"/>
      <c r="D41" s="90"/>
      <c r="E41" s="91"/>
      <c r="F41" s="103"/>
      <c r="G41" s="97">
        <v>3</v>
      </c>
      <c r="H41" s="98"/>
      <c r="I41" s="183"/>
      <c r="J41" s="81">
        <f>K41*30</f>
        <v>90</v>
      </c>
      <c r="K41" s="82">
        <v>3</v>
      </c>
      <c r="L41" s="82">
        <f>K41*10</f>
        <v>30</v>
      </c>
      <c r="M41" s="83">
        <v>10</v>
      </c>
      <c r="N41" s="83">
        <v>20</v>
      </c>
      <c r="O41" s="83"/>
      <c r="P41" s="84">
        <f>J41-L41</f>
        <v>60</v>
      </c>
      <c r="Q41" s="81"/>
      <c r="R41" s="127"/>
      <c r="S41" s="82">
        <v>3</v>
      </c>
      <c r="T41" s="222"/>
    </row>
    <row r="42" spans="1:20" s="63" customFormat="1" ht="24.75" customHeight="1">
      <c r="A42" s="79" t="s">
        <v>143</v>
      </c>
      <c r="B42" s="85" t="s">
        <v>148</v>
      </c>
      <c r="C42" s="104"/>
      <c r="D42" s="104"/>
      <c r="E42" s="105"/>
      <c r="F42" s="280">
        <v>3</v>
      </c>
      <c r="G42" s="281"/>
      <c r="H42" s="282"/>
      <c r="I42" s="183"/>
      <c r="J42" s="81">
        <f>K42*30</f>
        <v>90</v>
      </c>
      <c r="K42" s="82">
        <v>3</v>
      </c>
      <c r="L42" s="82">
        <f>K42*10</f>
        <v>30</v>
      </c>
      <c r="M42" s="83">
        <v>10</v>
      </c>
      <c r="N42" s="83">
        <v>20</v>
      </c>
      <c r="O42" s="106"/>
      <c r="P42" s="84">
        <f>J42-L42</f>
        <v>60</v>
      </c>
      <c r="Q42" s="92"/>
      <c r="R42" s="102"/>
      <c r="S42" s="93">
        <v>3</v>
      </c>
      <c r="T42" s="223"/>
    </row>
    <row r="43" spans="1:19" s="63" customFormat="1" ht="24.75" customHeight="1" thickBot="1">
      <c r="A43" s="79" t="s">
        <v>144</v>
      </c>
      <c r="B43" s="85" t="s">
        <v>149</v>
      </c>
      <c r="C43" s="104"/>
      <c r="D43" s="104"/>
      <c r="E43" s="105"/>
      <c r="F43" s="283">
        <v>3</v>
      </c>
      <c r="G43" s="284"/>
      <c r="H43" s="285"/>
      <c r="I43" s="131"/>
      <c r="J43" s="81">
        <f>K43*30</f>
        <v>90</v>
      </c>
      <c r="K43" s="82">
        <v>3</v>
      </c>
      <c r="L43" s="82">
        <f>K43*10</f>
        <v>30</v>
      </c>
      <c r="M43" s="83">
        <v>10</v>
      </c>
      <c r="N43" s="83">
        <v>20</v>
      </c>
      <c r="O43" s="107"/>
      <c r="P43" s="84">
        <f>J43-L43</f>
        <v>60</v>
      </c>
      <c r="Q43" s="92"/>
      <c r="R43" s="102"/>
      <c r="S43" s="93">
        <v>3</v>
      </c>
    </row>
    <row r="44" spans="1:19" s="62" customFormat="1" ht="25.5" customHeight="1" thickBot="1">
      <c r="A44" s="311" t="s">
        <v>151</v>
      </c>
      <c r="B44" s="312"/>
      <c r="C44" s="275"/>
      <c r="D44" s="276"/>
      <c r="E44" s="277"/>
      <c r="F44" s="275">
        <v>5</v>
      </c>
      <c r="G44" s="276"/>
      <c r="H44" s="277"/>
      <c r="I44" s="129"/>
      <c r="J44" s="101">
        <f>SUM(J39:J43)</f>
        <v>450</v>
      </c>
      <c r="K44" s="101">
        <f>SUM(K39:K43)</f>
        <v>15</v>
      </c>
      <c r="L44" s="101">
        <f>SUM(L39:L43)</f>
        <v>150</v>
      </c>
      <c r="M44" s="101">
        <f>SUM(M39:M43)</f>
        <v>50</v>
      </c>
      <c r="N44" s="101">
        <f>SUM(N39:N43)</f>
        <v>100</v>
      </c>
      <c r="O44" s="101"/>
      <c r="P44" s="101">
        <f>SUM(P39:P43)</f>
        <v>300</v>
      </c>
      <c r="Q44" s="101"/>
      <c r="R44" s="101">
        <v>3</v>
      </c>
      <c r="S44" s="101">
        <v>12</v>
      </c>
    </row>
    <row r="45" spans="1:19" s="60" customFormat="1" ht="34.5" customHeight="1" thickBot="1">
      <c r="A45" s="308" t="s">
        <v>152</v>
      </c>
      <c r="B45" s="309"/>
      <c r="C45" s="278"/>
      <c r="D45" s="278"/>
      <c r="E45" s="278"/>
      <c r="F45" s="278"/>
      <c r="G45" s="278"/>
      <c r="H45" s="278"/>
      <c r="I45" s="132"/>
      <c r="J45" s="101">
        <f>SUM(J37,J44)</f>
        <v>720</v>
      </c>
      <c r="K45" s="101">
        <f aca="true" t="shared" si="7" ref="K45:S45">SUM(K37,K44)</f>
        <v>24</v>
      </c>
      <c r="L45" s="101">
        <f t="shared" si="7"/>
        <v>240</v>
      </c>
      <c r="M45" s="101">
        <f t="shared" si="7"/>
        <v>80</v>
      </c>
      <c r="N45" s="101">
        <f t="shared" si="7"/>
        <v>160</v>
      </c>
      <c r="O45" s="101">
        <f t="shared" si="7"/>
        <v>0</v>
      </c>
      <c r="P45" s="101">
        <f t="shared" si="7"/>
        <v>480</v>
      </c>
      <c r="Q45" s="101">
        <f t="shared" si="7"/>
        <v>0</v>
      </c>
      <c r="R45" s="101">
        <f t="shared" si="7"/>
        <v>12</v>
      </c>
      <c r="S45" s="101">
        <f t="shared" si="7"/>
        <v>12</v>
      </c>
    </row>
    <row r="46" spans="1:19" s="60" customFormat="1" ht="34.5" customHeight="1" thickBot="1">
      <c r="A46" s="373" t="s">
        <v>100</v>
      </c>
      <c r="B46" s="373"/>
      <c r="C46" s="374">
        <v>4</v>
      </c>
      <c r="D46" s="374"/>
      <c r="E46" s="374"/>
      <c r="F46" s="374">
        <v>17</v>
      </c>
      <c r="G46" s="374"/>
      <c r="H46" s="374"/>
      <c r="I46" s="137">
        <v>1</v>
      </c>
      <c r="J46" s="101">
        <f>SUM(J45,J31)</f>
        <v>2700</v>
      </c>
      <c r="K46" s="101">
        <f aca="true" t="shared" si="8" ref="K46:S46">SUM(K45,K31)</f>
        <v>90</v>
      </c>
      <c r="L46" s="101">
        <f t="shared" si="8"/>
        <v>660</v>
      </c>
      <c r="M46" s="101">
        <f t="shared" si="8"/>
        <v>206</v>
      </c>
      <c r="N46" s="101">
        <f t="shared" si="8"/>
        <v>454</v>
      </c>
      <c r="O46" s="101">
        <f t="shared" si="8"/>
        <v>0</v>
      </c>
      <c r="P46" s="101">
        <f t="shared" si="8"/>
        <v>2040</v>
      </c>
      <c r="Q46" s="101">
        <f t="shared" si="8"/>
        <v>30</v>
      </c>
      <c r="R46" s="101">
        <f t="shared" si="8"/>
        <v>30</v>
      </c>
      <c r="S46" s="101">
        <f t="shared" si="8"/>
        <v>30</v>
      </c>
    </row>
    <row r="47" spans="1:19" ht="19.5" customHeight="1" thickBot="1">
      <c r="A47" s="108"/>
      <c r="B47" s="109"/>
      <c r="C47" s="128"/>
      <c r="D47" s="128"/>
      <c r="E47" s="128"/>
      <c r="F47" s="128"/>
      <c r="G47" s="128"/>
      <c r="H47" s="128"/>
      <c r="I47" s="128"/>
      <c r="J47" s="110"/>
      <c r="K47" s="111"/>
      <c r="L47" s="112"/>
      <c r="M47" s="112"/>
      <c r="N47" s="112"/>
      <c r="O47" s="112"/>
      <c r="P47" s="112"/>
      <c r="Q47" s="113"/>
      <c r="R47" s="113"/>
      <c r="S47" s="113"/>
    </row>
    <row r="48" spans="1:19" ht="24.75" customHeight="1" thickBot="1">
      <c r="A48" s="305"/>
      <c r="B48" s="306"/>
      <c r="C48" s="279"/>
      <c r="D48" s="279"/>
      <c r="E48" s="279"/>
      <c r="F48" s="279"/>
      <c r="G48" s="279"/>
      <c r="H48" s="279"/>
      <c r="I48" s="114"/>
      <c r="J48" s="115"/>
      <c r="K48" s="116"/>
      <c r="L48" s="313" t="s">
        <v>79</v>
      </c>
      <c r="M48" s="291" t="s">
        <v>82</v>
      </c>
      <c r="N48" s="292"/>
      <c r="O48" s="292"/>
      <c r="P48" s="293"/>
      <c r="Q48" s="93">
        <v>3</v>
      </c>
      <c r="R48" s="117">
        <f>COUNTIF($C$11:$E$14,2)+COUNTIF($C$18:$E$24,2)+COUNTIF($C$39:$E$41,2)+COUNTIF($C$42:$E$43,2)+COUNTIF($C$27:$E$29,2)</f>
        <v>0</v>
      </c>
      <c r="S48" s="117">
        <f>COUNTIF($C$11:$E$14,3)+COUNTIF($C$18:$E$24,3)+COUNTIF($C$39:$E$41,3)+COUNTIF($C$42:$E$43,3)+COUNTIF($C$27:$E$29,3)</f>
        <v>1</v>
      </c>
    </row>
    <row r="49" spans="1:19" ht="24.75" customHeight="1" thickBot="1">
      <c r="A49" s="305"/>
      <c r="B49" s="306"/>
      <c r="C49" s="279"/>
      <c r="D49" s="279"/>
      <c r="E49" s="279"/>
      <c r="F49" s="279"/>
      <c r="G49" s="279"/>
      <c r="H49" s="279"/>
      <c r="I49" s="114"/>
      <c r="J49" s="115"/>
      <c r="K49" s="116"/>
      <c r="L49" s="314"/>
      <c r="M49" s="291" t="s">
        <v>80</v>
      </c>
      <c r="N49" s="292"/>
      <c r="O49" s="292"/>
      <c r="P49" s="293"/>
      <c r="Q49" s="117">
        <v>3</v>
      </c>
      <c r="R49" s="117">
        <v>7</v>
      </c>
      <c r="S49" s="117">
        <v>6</v>
      </c>
    </row>
    <row r="50" spans="1:19" ht="24.75" customHeight="1" thickBot="1">
      <c r="A50" s="305"/>
      <c r="B50" s="306"/>
      <c r="C50" s="279"/>
      <c r="D50" s="279"/>
      <c r="E50" s="279"/>
      <c r="F50" s="279"/>
      <c r="G50" s="279"/>
      <c r="H50" s="279"/>
      <c r="I50" s="114"/>
      <c r="J50" s="115"/>
      <c r="K50" s="116"/>
      <c r="L50" s="314"/>
      <c r="M50" s="291" t="s">
        <v>128</v>
      </c>
      <c r="N50" s="292"/>
      <c r="O50" s="292"/>
      <c r="P50" s="293"/>
      <c r="Q50" s="117">
        <v>0</v>
      </c>
      <c r="R50" s="117">
        <v>0</v>
      </c>
      <c r="S50" s="117">
        <v>0</v>
      </c>
    </row>
    <row r="51" spans="1:19" ht="24.75" customHeight="1" thickBot="1">
      <c r="A51" s="305"/>
      <c r="B51" s="306"/>
      <c r="C51" s="279"/>
      <c r="D51" s="279"/>
      <c r="E51" s="279"/>
      <c r="F51" s="279"/>
      <c r="G51" s="279"/>
      <c r="H51" s="279"/>
      <c r="I51" s="114"/>
      <c r="J51" s="115"/>
      <c r="K51" s="116"/>
      <c r="L51" s="314"/>
      <c r="M51" s="291" t="s">
        <v>81</v>
      </c>
      <c r="N51" s="292"/>
      <c r="O51" s="292"/>
      <c r="P51" s="293"/>
      <c r="Q51" s="117">
        <f>COUNTIF($I$27:$I$29,1)</f>
        <v>0</v>
      </c>
      <c r="R51" s="117">
        <v>1</v>
      </c>
      <c r="S51" s="117">
        <v>1</v>
      </c>
    </row>
    <row r="52" spans="1:19" ht="30" customHeight="1" thickBot="1">
      <c r="A52" s="294"/>
      <c r="B52" s="295"/>
      <c r="C52" s="310"/>
      <c r="D52" s="310"/>
      <c r="E52" s="310"/>
      <c r="F52" s="310"/>
      <c r="G52" s="310"/>
      <c r="H52" s="310"/>
      <c r="I52" s="118"/>
      <c r="J52" s="119"/>
      <c r="K52" s="120"/>
      <c r="L52" s="315"/>
      <c r="M52" s="296" t="s">
        <v>83</v>
      </c>
      <c r="N52" s="297"/>
      <c r="O52" s="297"/>
      <c r="P52" s="298"/>
      <c r="Q52" s="121">
        <f>SUM(Q48:Q51)</f>
        <v>6</v>
      </c>
      <c r="R52" s="121">
        <v>7</v>
      </c>
      <c r="S52" s="121">
        <v>7</v>
      </c>
    </row>
  </sheetData>
  <sheetProtection deleteRows="0"/>
  <mergeCells count="80">
    <mergeCell ref="A46:B46"/>
    <mergeCell ref="C46:E46"/>
    <mergeCell ref="F46:H46"/>
    <mergeCell ref="B38:T38"/>
    <mergeCell ref="Q2:S2"/>
    <mergeCell ref="Q5:S5"/>
    <mergeCell ref="B33:T33"/>
    <mergeCell ref="F35:H35"/>
    <mergeCell ref="A37:B37"/>
    <mergeCell ref="O4:O7"/>
    <mergeCell ref="J2:P2"/>
    <mergeCell ref="Q7:S7"/>
    <mergeCell ref="A16:S16"/>
    <mergeCell ref="Q3:R3"/>
    <mergeCell ref="F4:H7"/>
    <mergeCell ref="M3:O3"/>
    <mergeCell ref="K3:K7"/>
    <mergeCell ref="A10:S10"/>
    <mergeCell ref="J3:J7"/>
    <mergeCell ref="L3:L7"/>
    <mergeCell ref="F15:H15"/>
    <mergeCell ref="A1:S1"/>
    <mergeCell ref="B2:B7"/>
    <mergeCell ref="I4:I7"/>
    <mergeCell ref="M4:M7"/>
    <mergeCell ref="C2:I3"/>
    <mergeCell ref="A2:A7"/>
    <mergeCell ref="C4:E7"/>
    <mergeCell ref="N4:N7"/>
    <mergeCell ref="P3:P7"/>
    <mergeCell ref="F51:H51"/>
    <mergeCell ref="A25:B25"/>
    <mergeCell ref="A15:B15"/>
    <mergeCell ref="C25:E25"/>
    <mergeCell ref="C8:E8"/>
    <mergeCell ref="F8:H8"/>
    <mergeCell ref="A9:S9"/>
    <mergeCell ref="A17:S17"/>
    <mergeCell ref="F25:H25"/>
    <mergeCell ref="C15:E15"/>
    <mergeCell ref="C51:E51"/>
    <mergeCell ref="M51:P51"/>
    <mergeCell ref="A48:B48"/>
    <mergeCell ref="A32:S32"/>
    <mergeCell ref="A34:S34"/>
    <mergeCell ref="L48:L52"/>
    <mergeCell ref="F48:H48"/>
    <mergeCell ref="F49:H49"/>
    <mergeCell ref="A45:B45"/>
    <mergeCell ref="M50:P50"/>
    <mergeCell ref="C45:E45"/>
    <mergeCell ref="A31:B31"/>
    <mergeCell ref="A49:B49"/>
    <mergeCell ref="M49:P49"/>
    <mergeCell ref="C52:E52"/>
    <mergeCell ref="F52:H52"/>
    <mergeCell ref="C50:E50"/>
    <mergeCell ref="A51:B51"/>
    <mergeCell ref="A44:B44"/>
    <mergeCell ref="C49:E49"/>
    <mergeCell ref="F37:H37"/>
    <mergeCell ref="M48:P48"/>
    <mergeCell ref="A52:B52"/>
    <mergeCell ref="F50:H50"/>
    <mergeCell ref="M52:P52"/>
    <mergeCell ref="A26:S26"/>
    <mergeCell ref="A30:B30"/>
    <mergeCell ref="C30:E30"/>
    <mergeCell ref="A50:B50"/>
    <mergeCell ref="F30:H30"/>
    <mergeCell ref="F44:H44"/>
    <mergeCell ref="F45:H45"/>
    <mergeCell ref="C48:E48"/>
    <mergeCell ref="C31:E31"/>
    <mergeCell ref="F31:H31"/>
    <mergeCell ref="F42:H42"/>
    <mergeCell ref="F43:H43"/>
    <mergeCell ref="F40:H40"/>
    <mergeCell ref="C44:E44"/>
    <mergeCell ref="C37:E37"/>
  </mergeCells>
  <conditionalFormatting sqref="R48:S48">
    <cfRule type="cellIs" priority="371" dxfId="39" operator="greaterThan" stopIfTrue="1">
      <formula>2</formula>
    </cfRule>
  </conditionalFormatting>
  <conditionalFormatting sqref="K11:K12 K27 K39:K43 K14 K29">
    <cfRule type="cellIs" priority="285" dxfId="39" operator="lessThan" stopIfTrue="1">
      <formula>3</formula>
    </cfRule>
  </conditionalFormatting>
  <conditionalFormatting sqref="L39:L43">
    <cfRule type="cellIs" priority="234" dxfId="2" operator="notEqual" stopIfTrue="1">
      <formula>M39+N39+O39</formula>
    </cfRule>
  </conditionalFormatting>
  <conditionalFormatting sqref="L27">
    <cfRule type="cellIs" priority="193" dxfId="2" operator="notEqual" stopIfTrue="1">
      <formula>M27+N27+O27</formula>
    </cfRule>
  </conditionalFormatting>
  <conditionalFormatting sqref="L29">
    <cfRule type="cellIs" priority="192" dxfId="2" operator="notEqual" stopIfTrue="1">
      <formula>M29+N29+O29</formula>
    </cfRule>
  </conditionalFormatting>
  <conditionalFormatting sqref="L39">
    <cfRule type="cellIs" priority="180" dxfId="2" operator="notEqual" stopIfTrue="1">
      <formula>M39+N39+O39</formula>
    </cfRule>
  </conditionalFormatting>
  <conditionalFormatting sqref="L40">
    <cfRule type="cellIs" priority="179" dxfId="2" operator="notEqual" stopIfTrue="1">
      <formula>M40+N40+O40</formula>
    </cfRule>
  </conditionalFormatting>
  <conditionalFormatting sqref="L41">
    <cfRule type="cellIs" priority="178" dxfId="2" operator="notEqual" stopIfTrue="1">
      <formula>M41+N41+O41</formula>
    </cfRule>
  </conditionalFormatting>
  <conditionalFormatting sqref="L42">
    <cfRule type="cellIs" priority="175" dxfId="2" operator="notEqual" stopIfTrue="1">
      <formula>M42+N42+O42</formula>
    </cfRule>
  </conditionalFormatting>
  <conditionalFormatting sqref="L43">
    <cfRule type="cellIs" priority="174" dxfId="2" operator="notEqual" stopIfTrue="1">
      <formula>M43+N43+O43</formula>
    </cfRule>
  </conditionalFormatting>
  <conditionalFormatting sqref="L11">
    <cfRule type="cellIs" priority="155" dxfId="2" operator="notEqual" stopIfTrue="1">
      <formula>M11+N11+O11</formula>
    </cfRule>
  </conditionalFormatting>
  <conditionalFormatting sqref="L12">
    <cfRule type="cellIs" priority="154" dxfId="2" operator="notEqual" stopIfTrue="1">
      <formula>M12+N12+O12</formula>
    </cfRule>
  </conditionalFormatting>
  <conditionalFormatting sqref="L14">
    <cfRule type="cellIs" priority="153" dxfId="2" operator="notEqual" stopIfTrue="1">
      <formula>M14+N14+O14</formula>
    </cfRule>
  </conditionalFormatting>
  <conditionalFormatting sqref="Q52:S52">
    <cfRule type="cellIs" priority="49" dxfId="2" operator="greaterThan" stopIfTrue="1">
      <formula>8</formula>
    </cfRule>
  </conditionalFormatting>
  <conditionalFormatting sqref="K30">
    <cfRule type="cellIs" priority="40" dxfId="2" operator="lessThan" stopIfTrue="1">
      <formula>18</formula>
    </cfRule>
  </conditionalFormatting>
  <conditionalFormatting sqref="K35:K36">
    <cfRule type="cellIs" priority="30" dxfId="39" operator="lessThan" stopIfTrue="1">
      <formula>3</formula>
    </cfRule>
  </conditionalFormatting>
  <conditionalFormatting sqref="L35:L36">
    <cfRule type="cellIs" priority="29" dxfId="2" operator="notEqual" stopIfTrue="1">
      <formula>M35+N35+O35</formula>
    </cfRule>
  </conditionalFormatting>
  <conditionalFormatting sqref="L36">
    <cfRule type="cellIs" priority="28" dxfId="2" operator="notEqual" stopIfTrue="1">
      <formula>M36+N36+O36</formula>
    </cfRule>
  </conditionalFormatting>
  <conditionalFormatting sqref="L35:L36">
    <cfRule type="cellIs" priority="27" dxfId="2" operator="notEqual" stopIfTrue="1">
      <formula>M35+N35+O35</formula>
    </cfRule>
  </conditionalFormatting>
  <conditionalFormatting sqref="K24">
    <cfRule type="cellIs" priority="25" dxfId="39" operator="lessThan" stopIfTrue="1">
      <formula>3</formula>
    </cfRule>
  </conditionalFormatting>
  <conditionalFormatting sqref="L24">
    <cfRule type="cellIs" priority="24" dxfId="2" operator="notEqual" stopIfTrue="1">
      <formula>M24+N24+O24</formula>
    </cfRule>
  </conditionalFormatting>
  <conditionalFormatting sqref="K22">
    <cfRule type="cellIs" priority="19" dxfId="39" operator="lessThan" stopIfTrue="1">
      <formula>3</formula>
    </cfRule>
  </conditionalFormatting>
  <conditionalFormatting sqref="L22">
    <cfRule type="cellIs" priority="18" dxfId="2" operator="notEqual" stopIfTrue="1">
      <formula>M22+N22+O22</formula>
    </cfRule>
  </conditionalFormatting>
  <conditionalFormatting sqref="K21">
    <cfRule type="cellIs" priority="16" dxfId="39" operator="lessThan" stopIfTrue="1">
      <formula>3</formula>
    </cfRule>
  </conditionalFormatting>
  <conditionalFormatting sqref="L21">
    <cfRule type="cellIs" priority="15" dxfId="2" operator="notEqual" stopIfTrue="1">
      <formula>M21+N21+O21</formula>
    </cfRule>
  </conditionalFormatting>
  <conditionalFormatting sqref="K20">
    <cfRule type="cellIs" priority="14" dxfId="39" operator="lessThan" stopIfTrue="1">
      <formula>3</formula>
    </cfRule>
  </conditionalFormatting>
  <conditionalFormatting sqref="L20">
    <cfRule type="cellIs" priority="13" dxfId="2" operator="notEqual" stopIfTrue="1">
      <formula>M20+N20+O20</formula>
    </cfRule>
  </conditionalFormatting>
  <conditionalFormatting sqref="K13">
    <cfRule type="cellIs" priority="10" dxfId="39" operator="lessThan" stopIfTrue="1">
      <formula>3</formula>
    </cfRule>
  </conditionalFormatting>
  <conditionalFormatting sqref="L13">
    <cfRule type="cellIs" priority="9" dxfId="2" operator="notEqual" stopIfTrue="1">
      <formula>M13+N13+O13</formula>
    </cfRule>
  </conditionalFormatting>
  <conditionalFormatting sqref="K19">
    <cfRule type="cellIs" priority="8" dxfId="39" operator="lessThan" stopIfTrue="1">
      <formula>3</formula>
    </cfRule>
  </conditionalFormatting>
  <conditionalFormatting sqref="L19">
    <cfRule type="cellIs" priority="7" dxfId="2" operator="notEqual" stopIfTrue="1">
      <formula>M19+N19+O19</formula>
    </cfRule>
  </conditionalFormatting>
  <conditionalFormatting sqref="K18">
    <cfRule type="cellIs" priority="6" dxfId="39" operator="lessThan" stopIfTrue="1">
      <formula>3</formula>
    </cfRule>
  </conditionalFormatting>
  <conditionalFormatting sqref="L18">
    <cfRule type="cellIs" priority="5" dxfId="2" operator="notEqual" stopIfTrue="1">
      <formula>M18+N18+O18</formula>
    </cfRule>
  </conditionalFormatting>
  <conditionalFormatting sqref="K28">
    <cfRule type="cellIs" priority="4" dxfId="39" operator="lessThan" stopIfTrue="1">
      <formula>3</formula>
    </cfRule>
  </conditionalFormatting>
  <conditionalFormatting sqref="L28">
    <cfRule type="cellIs" priority="3" dxfId="2" operator="notEqual" stopIfTrue="1">
      <formula>M28+N28+O28</formula>
    </cfRule>
  </conditionalFormatting>
  <conditionalFormatting sqref="K23">
    <cfRule type="cellIs" priority="2" dxfId="39" operator="lessThan" stopIfTrue="1">
      <formula>3</formula>
    </cfRule>
  </conditionalFormatting>
  <conditionalFormatting sqref="L23">
    <cfRule type="cellIs" priority="1" dxfId="2" operator="notEqual" stopIfTrue="1">
      <formula>M23+N23+O23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5"/>
  <sheetViews>
    <sheetView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33" customWidth="1"/>
    <col min="22" max="16384" width="8.875" style="33" customWidth="1"/>
  </cols>
  <sheetData>
    <row r="1" spans="1:21" ht="12.7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s="65" customFormat="1" ht="19.5" customHeight="1" thickBot="1">
      <c r="A2" s="447" t="s">
        <v>105</v>
      </c>
      <c r="B2" s="447"/>
      <c r="C2" s="447"/>
      <c r="D2" s="139"/>
      <c r="E2" s="140"/>
      <c r="F2" s="140"/>
      <c r="G2" s="140"/>
      <c r="H2" s="141"/>
      <c r="I2" s="142"/>
      <c r="J2" s="142"/>
      <c r="K2" s="143"/>
      <c r="L2" s="144"/>
      <c r="M2" s="447" t="s">
        <v>106</v>
      </c>
      <c r="N2" s="447"/>
      <c r="O2" s="447"/>
      <c r="P2" s="447"/>
      <c r="Q2" s="142"/>
      <c r="R2" s="142"/>
      <c r="S2" s="142"/>
      <c r="T2" s="142"/>
      <c r="U2" s="142"/>
    </row>
    <row r="3" spans="1:21" s="65" customFormat="1" ht="16.5" customHeight="1">
      <c r="A3" s="407" t="s">
        <v>43</v>
      </c>
      <c r="B3" s="448" t="s">
        <v>44</v>
      </c>
      <c r="C3" s="448"/>
      <c r="D3" s="448"/>
      <c r="E3" s="448"/>
      <c r="F3" s="448"/>
      <c r="G3" s="448"/>
      <c r="H3" s="450" t="s">
        <v>45</v>
      </c>
      <c r="I3" s="448" t="s">
        <v>46</v>
      </c>
      <c r="J3" s="448"/>
      <c r="K3" s="452"/>
      <c r="L3" s="144"/>
      <c r="M3" s="407" t="s">
        <v>47</v>
      </c>
      <c r="N3" s="408"/>
      <c r="O3" s="433" t="s">
        <v>48</v>
      </c>
      <c r="P3" s="434"/>
      <c r="Q3" s="434"/>
      <c r="R3" s="434"/>
      <c r="S3" s="434"/>
      <c r="T3" s="435"/>
      <c r="U3" s="419" t="s">
        <v>45</v>
      </c>
    </row>
    <row r="4" spans="1:21" s="65" customFormat="1" ht="16.5" customHeight="1">
      <c r="A4" s="409"/>
      <c r="B4" s="449"/>
      <c r="C4" s="449"/>
      <c r="D4" s="449"/>
      <c r="E4" s="449"/>
      <c r="F4" s="449"/>
      <c r="G4" s="449"/>
      <c r="H4" s="451"/>
      <c r="I4" s="449" t="s">
        <v>49</v>
      </c>
      <c r="J4" s="423" t="s">
        <v>50</v>
      </c>
      <c r="K4" s="424"/>
      <c r="L4" s="144"/>
      <c r="M4" s="409"/>
      <c r="N4" s="410"/>
      <c r="O4" s="436"/>
      <c r="P4" s="437"/>
      <c r="Q4" s="437"/>
      <c r="R4" s="437"/>
      <c r="S4" s="437"/>
      <c r="T4" s="438"/>
      <c r="U4" s="420"/>
    </row>
    <row r="5" spans="1:21" s="65" customFormat="1" ht="27" customHeight="1">
      <c r="A5" s="409"/>
      <c r="B5" s="449"/>
      <c r="C5" s="449"/>
      <c r="D5" s="449"/>
      <c r="E5" s="449"/>
      <c r="F5" s="449"/>
      <c r="G5" s="449"/>
      <c r="H5" s="451"/>
      <c r="I5" s="449"/>
      <c r="J5" s="423"/>
      <c r="K5" s="424"/>
      <c r="L5" s="144"/>
      <c r="M5" s="409"/>
      <c r="N5" s="410"/>
      <c r="O5" s="439"/>
      <c r="P5" s="440"/>
      <c r="Q5" s="440"/>
      <c r="R5" s="440"/>
      <c r="S5" s="440"/>
      <c r="T5" s="441"/>
      <c r="U5" s="421"/>
    </row>
    <row r="6" spans="1:21" s="65" customFormat="1" ht="30" customHeight="1">
      <c r="A6" s="145" t="str">
        <f>ЗМІСТ!A27</f>
        <v>ОК. 12</v>
      </c>
      <c r="B6" s="422" t="str">
        <f>ЗМІСТ!B27</f>
        <v>Адміністративно-управлінська практика</v>
      </c>
      <c r="C6" s="422"/>
      <c r="D6" s="422"/>
      <c r="E6" s="422"/>
      <c r="F6" s="422"/>
      <c r="G6" s="422"/>
      <c r="H6" s="146">
        <f>ЗМІСТ!G27</f>
        <v>2</v>
      </c>
      <c r="I6" s="147">
        <f>ROUNDDOWN(SUM(ЗМІСТ!Q27:S27)/1.5,0)</f>
        <v>4</v>
      </c>
      <c r="J6" s="425"/>
      <c r="K6" s="426"/>
      <c r="L6" s="144"/>
      <c r="M6" s="427" t="s">
        <v>103</v>
      </c>
      <c r="N6" s="428"/>
      <c r="O6" s="385" t="s">
        <v>126</v>
      </c>
      <c r="P6" s="386"/>
      <c r="Q6" s="386"/>
      <c r="R6" s="386"/>
      <c r="S6" s="386"/>
      <c r="T6" s="387"/>
      <c r="U6" s="444">
        <v>3</v>
      </c>
    </row>
    <row r="7" spans="1:21" s="65" customFormat="1" ht="30" customHeight="1">
      <c r="A7" s="173" t="str">
        <f>ЗМІСТ!A28</f>
        <v>ОК. 13</v>
      </c>
      <c r="B7" s="422" t="str">
        <f>ЗМІСТ!B28</f>
        <v>Виробнича (науково-педагогічна) практика </v>
      </c>
      <c r="C7" s="422"/>
      <c r="D7" s="422"/>
      <c r="E7" s="422"/>
      <c r="F7" s="422"/>
      <c r="G7" s="422"/>
      <c r="H7" s="175">
        <f>ЗМІСТ!G28</f>
        <v>3</v>
      </c>
      <c r="I7" s="174">
        <f>ROUNDDOWN(SUM(ЗМІСТ!Q28:S28)/1.5,0)</f>
        <v>6</v>
      </c>
      <c r="J7" s="175"/>
      <c r="K7" s="176"/>
      <c r="L7" s="144"/>
      <c r="M7" s="429"/>
      <c r="N7" s="430"/>
      <c r="O7" s="388"/>
      <c r="P7" s="389"/>
      <c r="Q7" s="389"/>
      <c r="R7" s="389"/>
      <c r="S7" s="389"/>
      <c r="T7" s="390"/>
      <c r="U7" s="445"/>
    </row>
    <row r="8" spans="1:21" s="65" customFormat="1" ht="30" customHeight="1">
      <c r="A8" s="145" t="str">
        <f>ЗМІСТ!A29</f>
        <v>ОК. 14</v>
      </c>
      <c r="B8" s="422" t="str">
        <f>ЗМІСТ!B29</f>
        <v>Підготовка та захист кваліфікаційної  роботи </v>
      </c>
      <c r="C8" s="422"/>
      <c r="D8" s="422"/>
      <c r="E8" s="422"/>
      <c r="F8" s="422"/>
      <c r="G8" s="422"/>
      <c r="H8" s="146">
        <f>ЗМІСТ!G29</f>
        <v>0</v>
      </c>
      <c r="I8" s="147">
        <f>ROUNDDOWN(SUM(ЗМІСТ!Q29:S29)/1.5,0)</f>
        <v>6</v>
      </c>
      <c r="J8" s="425"/>
      <c r="K8" s="426"/>
      <c r="L8" s="144"/>
      <c r="M8" s="429"/>
      <c r="N8" s="430"/>
      <c r="O8" s="388"/>
      <c r="P8" s="389"/>
      <c r="Q8" s="389"/>
      <c r="R8" s="389"/>
      <c r="S8" s="389"/>
      <c r="T8" s="390"/>
      <c r="U8" s="445"/>
    </row>
    <row r="9" spans="1:21" s="65" customFormat="1" ht="30" customHeight="1" thickBot="1">
      <c r="A9" s="173"/>
      <c r="B9" s="414"/>
      <c r="C9" s="415"/>
      <c r="D9" s="415"/>
      <c r="E9" s="415"/>
      <c r="F9" s="415"/>
      <c r="G9" s="416"/>
      <c r="H9" s="175"/>
      <c r="I9" s="174"/>
      <c r="J9" s="417"/>
      <c r="K9" s="418"/>
      <c r="L9" s="148"/>
      <c r="M9" s="431"/>
      <c r="N9" s="432"/>
      <c r="O9" s="391"/>
      <c r="P9" s="392"/>
      <c r="Q9" s="392"/>
      <c r="R9" s="392"/>
      <c r="S9" s="392"/>
      <c r="T9" s="393"/>
      <c r="U9" s="446"/>
    </row>
    <row r="10" spans="1:21" ht="12.7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19.5" customHeight="1" thickBot="1">
      <c r="A12" s="398" t="s">
        <v>51</v>
      </c>
      <c r="B12" s="398"/>
      <c r="C12" s="398"/>
      <c r="D12" s="39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24.75" customHeight="1">
      <c r="A13" s="442" t="s">
        <v>52</v>
      </c>
      <c r="B13" s="443"/>
      <c r="C13" s="443"/>
      <c r="D13" s="443"/>
      <c r="E13" s="443"/>
      <c r="F13" s="443"/>
      <c r="G13" s="443"/>
      <c r="H13" s="443"/>
      <c r="I13" s="150" t="s">
        <v>53</v>
      </c>
      <c r="J13" s="150" t="s">
        <v>54</v>
      </c>
      <c r="K13" s="150" t="s">
        <v>55</v>
      </c>
      <c r="L13" s="411" t="s">
        <v>38</v>
      </c>
      <c r="M13" s="412"/>
      <c r="N13" s="412"/>
      <c r="O13" s="412"/>
      <c r="P13" s="412"/>
      <c r="Q13" s="412"/>
      <c r="R13" s="412"/>
      <c r="S13" s="412"/>
      <c r="T13" s="412"/>
      <c r="U13" s="413"/>
    </row>
    <row r="14" spans="1:21" ht="24.75" customHeight="1">
      <c r="A14" s="396" t="s">
        <v>84</v>
      </c>
      <c r="B14" s="397"/>
      <c r="C14" s="397"/>
      <c r="D14" s="397"/>
      <c r="E14" s="397"/>
      <c r="F14" s="397"/>
      <c r="G14" s="397"/>
      <c r="H14" s="397"/>
      <c r="I14" s="151">
        <f>ЗМІСТ!Q6</f>
        <v>10</v>
      </c>
      <c r="J14" s="151">
        <f>ЗМІСТ!R6</f>
        <v>20</v>
      </c>
      <c r="K14" s="151">
        <f>ЗМІСТ!S6</f>
        <v>14</v>
      </c>
      <c r="L14" s="380">
        <f>SUM(I14:K14)</f>
        <v>44</v>
      </c>
      <c r="M14" s="381"/>
      <c r="N14" s="381"/>
      <c r="O14" s="381"/>
      <c r="P14" s="381"/>
      <c r="Q14" s="381"/>
      <c r="R14" s="381"/>
      <c r="S14" s="381"/>
      <c r="T14" s="381"/>
      <c r="U14" s="382"/>
    </row>
    <row r="15" spans="1:21" ht="24.75" customHeight="1">
      <c r="A15" s="396" t="s">
        <v>107</v>
      </c>
      <c r="B15" s="397"/>
      <c r="C15" s="397"/>
      <c r="D15" s="397"/>
      <c r="E15" s="397"/>
      <c r="F15" s="397"/>
      <c r="G15" s="397"/>
      <c r="H15" s="397"/>
      <c r="I15" s="151">
        <v>10</v>
      </c>
      <c r="J15" s="151">
        <v>16</v>
      </c>
      <c r="K15" s="151">
        <v>8</v>
      </c>
      <c r="L15" s="380">
        <f aca="true" t="shared" si="0" ref="L15:L20">SUM(I15:K15)</f>
        <v>34</v>
      </c>
      <c r="M15" s="381"/>
      <c r="N15" s="381"/>
      <c r="O15" s="381"/>
      <c r="P15" s="381"/>
      <c r="Q15" s="381"/>
      <c r="R15" s="381"/>
      <c r="S15" s="381"/>
      <c r="T15" s="381"/>
      <c r="U15" s="382"/>
    </row>
    <row r="16" spans="1:21" ht="24.75" customHeight="1">
      <c r="A16" s="394" t="s">
        <v>56</v>
      </c>
      <c r="B16" s="395"/>
      <c r="C16" s="395"/>
      <c r="D16" s="395"/>
      <c r="E16" s="395"/>
      <c r="F16" s="395"/>
      <c r="G16" s="395"/>
      <c r="H16" s="395"/>
      <c r="I16" s="146">
        <v>30</v>
      </c>
      <c r="J16" s="146">
        <v>30</v>
      </c>
      <c r="K16" s="146">
        <v>30</v>
      </c>
      <c r="L16" s="380">
        <f t="shared" si="0"/>
        <v>90</v>
      </c>
      <c r="M16" s="381"/>
      <c r="N16" s="381"/>
      <c r="O16" s="381"/>
      <c r="P16" s="381"/>
      <c r="Q16" s="381"/>
      <c r="R16" s="381"/>
      <c r="S16" s="381"/>
      <c r="T16" s="381"/>
      <c r="U16" s="382"/>
    </row>
    <row r="17" spans="1:21" ht="24.75" customHeight="1">
      <c r="A17" s="396" t="s">
        <v>57</v>
      </c>
      <c r="B17" s="397"/>
      <c r="C17" s="397"/>
      <c r="D17" s="397"/>
      <c r="E17" s="397"/>
      <c r="F17" s="397"/>
      <c r="G17" s="397"/>
      <c r="H17" s="397"/>
      <c r="I17" s="152">
        <f>ЗМІСТ!Q48</f>
        <v>3</v>
      </c>
      <c r="J17" s="152">
        <f>ЗМІСТ!R48</f>
        <v>0</v>
      </c>
      <c r="K17" s="152">
        <f>ЗМІСТ!S48</f>
        <v>1</v>
      </c>
      <c r="L17" s="380">
        <f t="shared" si="0"/>
        <v>4</v>
      </c>
      <c r="M17" s="381"/>
      <c r="N17" s="381"/>
      <c r="O17" s="381"/>
      <c r="P17" s="381"/>
      <c r="Q17" s="381"/>
      <c r="R17" s="381"/>
      <c r="S17" s="381"/>
      <c r="T17" s="381"/>
      <c r="U17" s="382"/>
    </row>
    <row r="18" spans="1:21" ht="24.75" customHeight="1">
      <c r="A18" s="396" t="s">
        <v>85</v>
      </c>
      <c r="B18" s="397"/>
      <c r="C18" s="397"/>
      <c r="D18" s="397"/>
      <c r="E18" s="397"/>
      <c r="F18" s="397"/>
      <c r="G18" s="397"/>
      <c r="H18" s="397"/>
      <c r="I18" s="152">
        <f>ЗМІСТ!Q49</f>
        <v>3</v>
      </c>
      <c r="J18" s="152">
        <f>ЗМІСТ!R49</f>
        <v>7</v>
      </c>
      <c r="K18" s="152">
        <f>ЗМІСТ!S49</f>
        <v>6</v>
      </c>
      <c r="L18" s="380">
        <f t="shared" si="0"/>
        <v>16</v>
      </c>
      <c r="M18" s="381"/>
      <c r="N18" s="381"/>
      <c r="O18" s="381"/>
      <c r="P18" s="381"/>
      <c r="Q18" s="381"/>
      <c r="R18" s="381"/>
      <c r="S18" s="381"/>
      <c r="T18" s="381"/>
      <c r="U18" s="382"/>
    </row>
    <row r="19" spans="1:21" ht="24.75" customHeight="1">
      <c r="A19" s="399" t="s">
        <v>127</v>
      </c>
      <c r="B19" s="400"/>
      <c r="C19" s="400"/>
      <c r="D19" s="400"/>
      <c r="E19" s="400"/>
      <c r="F19" s="400"/>
      <c r="G19" s="400"/>
      <c r="H19" s="401"/>
      <c r="I19" s="153">
        <f>ЗМІСТ!Q50</f>
        <v>0</v>
      </c>
      <c r="J19" s="153">
        <f>ЗМІСТ!R50</f>
        <v>0</v>
      </c>
      <c r="K19" s="153">
        <v>1</v>
      </c>
      <c r="L19" s="380">
        <f t="shared" si="0"/>
        <v>1</v>
      </c>
      <c r="M19" s="381"/>
      <c r="N19" s="381"/>
      <c r="O19" s="381"/>
      <c r="P19" s="381"/>
      <c r="Q19" s="381"/>
      <c r="R19" s="381"/>
      <c r="S19" s="381"/>
      <c r="T19" s="381"/>
      <c r="U19" s="382"/>
    </row>
    <row r="20" spans="1:21" ht="24.75" customHeight="1" thickBot="1">
      <c r="A20" s="402" t="s">
        <v>89</v>
      </c>
      <c r="B20" s="403"/>
      <c r="C20" s="403"/>
      <c r="D20" s="403"/>
      <c r="E20" s="403"/>
      <c r="F20" s="403"/>
      <c r="G20" s="403"/>
      <c r="H20" s="403"/>
      <c r="I20" s="154">
        <f>ЗМІСТ!Q51</f>
        <v>0</v>
      </c>
      <c r="J20" s="154">
        <f>ЗМІСТ!R51</f>
        <v>1</v>
      </c>
      <c r="K20" s="154">
        <f>ЗМІСТ!S51</f>
        <v>1</v>
      </c>
      <c r="L20" s="404">
        <f t="shared" si="0"/>
        <v>2</v>
      </c>
      <c r="M20" s="405"/>
      <c r="N20" s="405"/>
      <c r="O20" s="405"/>
      <c r="P20" s="405"/>
      <c r="Q20" s="405"/>
      <c r="R20" s="405"/>
      <c r="S20" s="405"/>
      <c r="T20" s="405"/>
      <c r="U20" s="406"/>
    </row>
    <row r="21" spans="1:21" ht="1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1" ht="1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s="65" customFormat="1" ht="51.75" customHeight="1">
      <c r="A23" s="383" t="s">
        <v>158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</row>
    <row r="24" spans="1:21" s="66" customFormat="1" ht="17.25">
      <c r="A24" s="155"/>
      <c r="B24" s="156"/>
      <c r="C24" s="157"/>
      <c r="D24" s="158"/>
      <c r="E24" s="159"/>
      <c r="F24" s="159"/>
      <c r="G24" s="159"/>
      <c r="H24" s="160"/>
      <c r="I24" s="161"/>
      <c r="J24" s="161"/>
      <c r="K24" s="159"/>
      <c r="L24" s="159"/>
      <c r="M24" s="159"/>
      <c r="N24" s="159"/>
      <c r="O24" s="159"/>
      <c r="P24" s="159"/>
      <c r="Q24" s="161"/>
      <c r="R24" s="161"/>
      <c r="S24" s="161"/>
      <c r="T24" s="161"/>
      <c r="U24" s="161"/>
    </row>
    <row r="25" spans="1:21" s="67" customFormat="1" ht="18">
      <c r="A25" s="162" t="s">
        <v>174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384" t="s">
        <v>58</v>
      </c>
      <c r="N25" s="384"/>
      <c r="O25" s="384"/>
      <c r="P25" s="384"/>
      <c r="Q25" s="384"/>
      <c r="R25" s="384"/>
      <c r="S25" s="384"/>
      <c r="T25" s="384"/>
      <c r="U25" s="384"/>
    </row>
    <row r="26" spans="1:21" s="67" customFormat="1" ht="24.75" customHeight="1">
      <c r="A26" s="164" t="s">
        <v>104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384" t="s">
        <v>91</v>
      </c>
      <c r="N26" s="384"/>
      <c r="O26" s="384"/>
      <c r="P26" s="384"/>
      <c r="Q26" s="384"/>
      <c r="R26" s="384"/>
      <c r="S26" s="384"/>
      <c r="T26" s="384"/>
      <c r="U26" s="384"/>
    </row>
    <row r="27" spans="1:21" s="68" customFormat="1" ht="19.5" customHeight="1">
      <c r="A27" s="164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s="67" customFormat="1" ht="19.5" customHeight="1">
      <c r="A28" s="165" t="s">
        <v>86</v>
      </c>
      <c r="B28" s="165"/>
      <c r="C28" s="165"/>
      <c r="D28" s="165"/>
      <c r="E28" s="186" t="s">
        <v>171</v>
      </c>
      <c r="F28" s="182"/>
      <c r="G28" s="166"/>
      <c r="H28" s="167"/>
      <c r="I28" s="167"/>
      <c r="J28" s="167"/>
      <c r="K28" s="167"/>
      <c r="L28" s="167"/>
      <c r="M28" s="384" t="s">
        <v>87</v>
      </c>
      <c r="N28" s="384"/>
      <c r="O28" s="384"/>
      <c r="P28" s="384"/>
      <c r="Q28" s="384"/>
      <c r="R28" s="384"/>
      <c r="S28" s="384"/>
      <c r="T28" s="384"/>
      <c r="U28" s="384"/>
    </row>
    <row r="29" spans="1:21" s="69" customFormat="1" ht="24.75" customHeight="1">
      <c r="A29" s="163"/>
      <c r="B29" s="163"/>
      <c r="C29" s="168"/>
      <c r="D29" s="168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s="69" customFormat="1" ht="19.5" customHeight="1">
      <c r="A30" s="169" t="s">
        <v>110</v>
      </c>
      <c r="B30" s="169"/>
      <c r="C30" s="169"/>
      <c r="D30" s="169"/>
      <c r="E30" s="170"/>
      <c r="F30" s="185" t="s">
        <v>173</v>
      </c>
      <c r="G30" s="166"/>
      <c r="H30" s="167"/>
      <c r="I30" s="167"/>
      <c r="J30" s="167"/>
      <c r="K30" s="167"/>
      <c r="L30" s="169" t="s">
        <v>172</v>
      </c>
      <c r="M30" s="163"/>
      <c r="N30" s="169"/>
      <c r="O30" s="169"/>
      <c r="P30" s="169"/>
      <c r="Q30" s="169"/>
      <c r="R30" s="184"/>
      <c r="S30" s="171"/>
      <c r="T30" s="172"/>
      <c r="U30" s="169"/>
    </row>
    <row r="31" spans="1:21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ht="18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69"/>
      <c r="M32" s="138"/>
      <c r="N32" s="138"/>
      <c r="O32" s="138"/>
      <c r="P32" s="138"/>
      <c r="Q32" s="172"/>
      <c r="R32" s="172"/>
      <c r="S32" s="138"/>
      <c r="T32" s="172"/>
      <c r="U32" s="138"/>
    </row>
    <row r="33" spans="1:21" ht="12.7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ht="12.7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</sheetData>
  <sheetProtection deleteRows="0"/>
  <mergeCells count="42">
    <mergeCell ref="A2:C2"/>
    <mergeCell ref="M2:P2"/>
    <mergeCell ref="A3:A5"/>
    <mergeCell ref="B3:G5"/>
    <mergeCell ref="H3:H5"/>
    <mergeCell ref="I3:K3"/>
    <mergeCell ref="I4:I5"/>
    <mergeCell ref="B6:G6"/>
    <mergeCell ref="J6:K6"/>
    <mergeCell ref="M6:N9"/>
    <mergeCell ref="O3:T5"/>
    <mergeCell ref="A13:H13"/>
    <mergeCell ref="U6:U9"/>
    <mergeCell ref="B8:G8"/>
    <mergeCell ref="J8:K8"/>
    <mergeCell ref="A15:H15"/>
    <mergeCell ref="L14:U14"/>
    <mergeCell ref="L15:U15"/>
    <mergeCell ref="M3:N5"/>
    <mergeCell ref="L13:U13"/>
    <mergeCell ref="B9:G9"/>
    <mergeCell ref="J9:K9"/>
    <mergeCell ref="U3:U5"/>
    <mergeCell ref="B7:G7"/>
    <mergeCell ref="J4:K5"/>
    <mergeCell ref="M28:U28"/>
    <mergeCell ref="A18:H18"/>
    <mergeCell ref="A19:H19"/>
    <mergeCell ref="A20:H20"/>
    <mergeCell ref="L18:U18"/>
    <mergeCell ref="L19:U19"/>
    <mergeCell ref="L20:U20"/>
    <mergeCell ref="L16:U16"/>
    <mergeCell ref="L17:U17"/>
    <mergeCell ref="A23:U23"/>
    <mergeCell ref="M25:U25"/>
    <mergeCell ref="M26:U26"/>
    <mergeCell ref="O6:T9"/>
    <mergeCell ref="A16:H16"/>
    <mergeCell ref="A17:H17"/>
    <mergeCell ref="A12:D12"/>
    <mergeCell ref="A14:H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33" customWidth="1"/>
    <col min="2" max="16384" width="8.875" style="33" customWidth="1"/>
  </cols>
  <sheetData>
    <row r="1" spans="1:4" ht="12.75">
      <c r="A1" s="1"/>
      <c r="B1" s="1"/>
      <c r="C1" s="1"/>
      <c r="D1" s="1"/>
    </row>
    <row r="2" spans="1:4" ht="15">
      <c r="A2" s="77" t="s">
        <v>108</v>
      </c>
      <c r="B2" s="77"/>
      <c r="C2" s="77"/>
      <c r="D2" s="77"/>
    </row>
    <row r="3" spans="1:4" ht="15">
      <c r="A3" s="24" t="s">
        <v>45</v>
      </c>
      <c r="B3" s="25">
        <v>1</v>
      </c>
      <c r="C3" s="25">
        <v>2</v>
      </c>
      <c r="D3" s="25">
        <v>3</v>
      </c>
    </row>
    <row r="4" spans="1:4" ht="15">
      <c r="A4" s="24" t="s">
        <v>88</v>
      </c>
      <c r="B4" s="25">
        <f>COUNTA(ЗМІСТ!Q11:Q14,ЗМІСТ!Q18:Q24,ЗМІСТ!#REF!,ЗМІСТ!Q27:Q29,ЗМІСТ!Q39:Q41,ЗМІСТ!Q42:Q43)</f>
        <v>9</v>
      </c>
      <c r="C4" s="25">
        <f>COUNTA(ЗМІСТ!R11:R14,ЗМІСТ!R18:R24,ЗМІСТ!#REF!,ЗМІСТ!R27:R29,ЗМІСТ!R39:R41,ЗМІСТ!R42:R43)</f>
        <v>7</v>
      </c>
      <c r="D4" s="25">
        <f>COUNTA(ЗМІСТ!S11:S14,ЗМІСТ!S18:S24,ЗМІСТ!#REF!,ЗМІСТ!S27:S29,ЗМІСТ!S39:S41,ЗМІСТ!S42:S43)</f>
        <v>9</v>
      </c>
    </row>
  </sheetData>
  <sheetProtection password="CF68" sheet="1" deleteRows="0"/>
  <conditionalFormatting sqref="B4:D4">
    <cfRule type="cellIs" priority="1" dxfId="40" operator="lessThanOrEqual" stopIfTrue="1">
      <formula>8</formula>
    </cfRule>
    <cfRule type="cellIs" priority="2" dxfId="39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2022-10-05T05:56:19Z</cp:lastPrinted>
  <dcterms:created xsi:type="dcterms:W3CDTF">2003-11-28T18:06:16Z</dcterms:created>
  <dcterms:modified xsi:type="dcterms:W3CDTF">2023-09-18T19:33:57Z</dcterms:modified>
  <cp:category/>
  <cp:version/>
  <cp:contentType/>
  <cp:contentStatus/>
</cp:coreProperties>
</file>